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Računovodstvo\Desktop\FI-2025-RADNA 01.12-2025-31.12.2025\"/>
    </mc:Choice>
  </mc:AlternateContent>
  <bookViews>
    <workbookView xWindow="-120" yWindow="-120" windowWidth="29040" windowHeight="15990"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c r="M341" i="9"/>
  <c r="L341" i="9"/>
  <c r="F341" i="9" s="1"/>
  <c r="B341" i="9" s="1"/>
  <c r="E341" i="9"/>
  <c r="H340" i="9"/>
  <c r="G340" i="9"/>
  <c r="F340" i="9"/>
  <c r="F339" i="9"/>
  <c r="F338" i="9"/>
  <c r="F337" i="9"/>
  <c r="F336" i="9"/>
  <c r="H335" i="9"/>
  <c r="G335" i="9"/>
  <c r="E335" i="9" s="1"/>
  <c r="B335" i="9" s="1"/>
  <c r="F335" i="9"/>
  <c r="F334" i="9"/>
  <c r="H333" i="9"/>
  <c r="G333" i="9"/>
  <c r="E333" i="9" s="1"/>
  <c r="B333" i="9" s="1"/>
  <c r="F333" i="9"/>
  <c r="H332" i="9"/>
  <c r="G332" i="9"/>
  <c r="F332" i="9"/>
  <c r="E332" i="9"/>
  <c r="B332" i="9" s="1"/>
  <c r="H331" i="9"/>
  <c r="G331" i="9"/>
  <c r="E331" i="9" s="1"/>
  <c r="B331" i="9" s="1"/>
  <c r="F331" i="9"/>
  <c r="H330" i="9"/>
  <c r="G330" i="9"/>
  <c r="E330" i="9" s="1"/>
  <c r="B330" i="9" s="1"/>
  <c r="F330" i="9"/>
  <c r="H329" i="9"/>
  <c r="G329" i="9"/>
  <c r="F329" i="9"/>
  <c r="H328" i="9"/>
  <c r="E328" i="9" s="1"/>
  <c r="B328" i="9" s="1"/>
  <c r="G328" i="9"/>
  <c r="F328" i="9"/>
  <c r="H327" i="9"/>
  <c r="G327" i="9"/>
  <c r="E327" i="9" s="1"/>
  <c r="B327" i="9" s="1"/>
  <c r="F327" i="9"/>
  <c r="H326" i="9"/>
  <c r="G326" i="9"/>
  <c r="F326" i="9"/>
  <c r="H325" i="9"/>
  <c r="G325" i="9"/>
  <c r="E325" i="9" s="1"/>
  <c r="B325" i="9" s="1"/>
  <c r="F325" i="9"/>
  <c r="H324" i="9"/>
  <c r="G324" i="9"/>
  <c r="F324" i="9"/>
  <c r="H323" i="9"/>
  <c r="E323" i="9" s="1"/>
  <c r="B323" i="9" s="1"/>
  <c r="G323" i="9"/>
  <c r="F323" i="9"/>
  <c r="H322" i="9"/>
  <c r="G322" i="9"/>
  <c r="F322" i="9"/>
  <c r="H321" i="9"/>
  <c r="G321" i="9"/>
  <c r="E321" i="9" s="1"/>
  <c r="B321" i="9" s="1"/>
  <c r="F321" i="9"/>
  <c r="H320" i="9"/>
  <c r="G320" i="9"/>
  <c r="F320" i="9"/>
  <c r="H319" i="9"/>
  <c r="E319" i="9" s="1"/>
  <c r="B319" i="9" s="1"/>
  <c r="G319" i="9"/>
  <c r="F319" i="9"/>
  <c r="H318" i="9"/>
  <c r="G318" i="9"/>
  <c r="F318" i="9"/>
  <c r="E318" i="9"/>
  <c r="B318" i="9" s="1"/>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G305" i="9"/>
  <c r="E305" i="9" s="1"/>
  <c r="B305" i="9" s="1"/>
  <c r="F305" i="9"/>
  <c r="H304" i="9"/>
  <c r="G304" i="9"/>
  <c r="E304" i="9" s="1"/>
  <c r="B304" i="9" s="1"/>
  <c r="F304" i="9"/>
  <c r="H303" i="9"/>
  <c r="E303" i="9" s="1"/>
  <c r="B303" i="9" s="1"/>
  <c r="G303" i="9"/>
  <c r="F303" i="9"/>
  <c r="F302" i="9"/>
  <c r="F301" i="9"/>
  <c r="F300" i="9"/>
  <c r="F299" i="9"/>
  <c r="F298" i="9" s="1"/>
  <c r="F297" i="9"/>
  <c r="L296" i="9"/>
  <c r="F296" i="9" s="1"/>
  <c r="H296" i="9"/>
  <c r="F295" i="9"/>
  <c r="I294" i="9"/>
  <c r="H294" i="9"/>
  <c r="E294" i="9" s="1"/>
  <c r="B294" i="9" s="1"/>
  <c r="F294" i="9"/>
  <c r="E293" i="9"/>
  <c r="M292" i="9"/>
  <c r="L292" i="9"/>
  <c r="F292" i="9"/>
  <c r="E292" i="9"/>
  <c r="B292" i="9" s="1"/>
  <c r="M291" i="9"/>
  <c r="L291" i="9"/>
  <c r="F291" i="9" s="1"/>
  <c r="E291" i="9"/>
  <c r="M290" i="9"/>
  <c r="L290" i="9"/>
  <c r="F290" i="9" s="1"/>
  <c r="B290" i="9" s="1"/>
  <c r="E290" i="9"/>
  <c r="M289" i="9"/>
  <c r="L289" i="9"/>
  <c r="F289" i="9" s="1"/>
  <c r="E289" i="9"/>
  <c r="M288" i="9"/>
  <c r="L288" i="9"/>
  <c r="F288" i="9"/>
  <c r="E288" i="9"/>
  <c r="B288" i="9" s="1"/>
  <c r="M287" i="9"/>
  <c r="L287" i="9"/>
  <c r="F287" i="9" s="1"/>
  <c r="E287" i="9"/>
  <c r="B287" i="9" s="1"/>
  <c r="M286" i="9"/>
  <c r="L286" i="9"/>
  <c r="F286" i="9" s="1"/>
  <c r="B286" i="9" s="1"/>
  <c r="E286" i="9"/>
  <c r="M285" i="9"/>
  <c r="L285" i="9"/>
  <c r="F285" i="9" s="1"/>
  <c r="E285" i="9"/>
  <c r="M284" i="9"/>
  <c r="L284" i="9"/>
  <c r="F284" i="9"/>
  <c r="E284" i="9"/>
  <c r="B284" i="9" s="1"/>
  <c r="M283" i="9"/>
  <c r="L283" i="9"/>
  <c r="F283" i="9" s="1"/>
  <c r="B283" i="9" s="1"/>
  <c r="E283" i="9"/>
  <c r="M282" i="9"/>
  <c r="L282" i="9"/>
  <c r="F282" i="9" s="1"/>
  <c r="B282" i="9" s="1"/>
  <c r="E282" i="9"/>
  <c r="M281" i="9"/>
  <c r="F281" i="9" s="1"/>
  <c r="L281" i="9"/>
  <c r="E281" i="9"/>
  <c r="M280" i="9"/>
  <c r="L280" i="9"/>
  <c r="F280" i="9"/>
  <c r="E280" i="9"/>
  <c r="B280" i="9" s="1"/>
  <c r="M279" i="9"/>
  <c r="L279" i="9"/>
  <c r="F279" i="9" s="1"/>
  <c r="B279" i="9" s="1"/>
  <c r="E279" i="9"/>
  <c r="M278" i="9"/>
  <c r="L278" i="9"/>
  <c r="F278" i="9" s="1"/>
  <c r="B278" i="9" s="1"/>
  <c r="E278" i="9"/>
  <c r="M277" i="9"/>
  <c r="L277" i="9"/>
  <c r="F277" i="9" s="1"/>
  <c r="E277" i="9"/>
  <c r="B277" i="9" s="1"/>
  <c r="M276" i="9"/>
  <c r="L276" i="9"/>
  <c r="F276" i="9"/>
  <c r="E276" i="9"/>
  <c r="B276" i="9" s="1"/>
  <c r="M275" i="9"/>
  <c r="L275" i="9"/>
  <c r="F275" i="9" s="1"/>
  <c r="E275" i="9"/>
  <c r="M274" i="9"/>
  <c r="L274" i="9"/>
  <c r="F274" i="9" s="1"/>
  <c r="B274" i="9" s="1"/>
  <c r="E274" i="9"/>
  <c r="M273" i="9"/>
  <c r="L273" i="9"/>
  <c r="F273" i="9" s="1"/>
  <c r="E273" i="9"/>
  <c r="M272" i="9"/>
  <c r="L272" i="9"/>
  <c r="F272" i="9"/>
  <c r="E272" i="9"/>
  <c r="B272" i="9" s="1"/>
  <c r="M271" i="9"/>
  <c r="L271" i="9"/>
  <c r="F271" i="9" s="1"/>
  <c r="E271" i="9"/>
  <c r="B271" i="9" s="1"/>
  <c r="M270" i="9"/>
  <c r="L270" i="9"/>
  <c r="F270" i="9" s="1"/>
  <c r="B270" i="9" s="1"/>
  <c r="E270" i="9"/>
  <c r="M269" i="9"/>
  <c r="L269" i="9"/>
  <c r="F269" i="9" s="1"/>
  <c r="E269" i="9"/>
  <c r="M268" i="9"/>
  <c r="L268" i="9"/>
  <c r="F268" i="9"/>
  <c r="E268" i="9"/>
  <c r="B268" i="9" s="1"/>
  <c r="M267" i="9"/>
  <c r="L267" i="9"/>
  <c r="F267" i="9" s="1"/>
  <c r="E267" i="9"/>
  <c r="M266" i="9"/>
  <c r="L266" i="9"/>
  <c r="F266" i="9" s="1"/>
  <c r="B266" i="9" s="1"/>
  <c r="E266" i="9"/>
  <c r="M265" i="9"/>
  <c r="L265" i="9"/>
  <c r="F265" i="9" s="1"/>
  <c r="E265" i="9"/>
  <c r="M264" i="9"/>
  <c r="L264" i="9"/>
  <c r="F264" i="9"/>
  <c r="E264" i="9"/>
  <c r="B264" i="9" s="1"/>
  <c r="M263" i="9"/>
  <c r="L263" i="9"/>
  <c r="F263" i="9" s="1"/>
  <c r="E263" i="9"/>
  <c r="M262" i="9"/>
  <c r="L262" i="9"/>
  <c r="F262" i="9" s="1"/>
  <c r="B262" i="9" s="1"/>
  <c r="E262" i="9"/>
  <c r="M261" i="9"/>
  <c r="L261" i="9"/>
  <c r="F261" i="9" s="1"/>
  <c r="E261" i="9"/>
  <c r="B261" i="9" s="1"/>
  <c r="M260" i="9"/>
  <c r="L260" i="9"/>
  <c r="F260" i="9"/>
  <c r="E260" i="9"/>
  <c r="B260" i="9" s="1"/>
  <c r="M259" i="9"/>
  <c r="L259" i="9"/>
  <c r="F259" i="9" s="1"/>
  <c r="E259" i="9"/>
  <c r="M258" i="9"/>
  <c r="L258" i="9"/>
  <c r="F258" i="9" s="1"/>
  <c r="B258" i="9" s="1"/>
  <c r="E258" i="9"/>
  <c r="M257" i="9"/>
  <c r="L257" i="9"/>
  <c r="F257" i="9" s="1"/>
  <c r="E257" i="9"/>
  <c r="M256" i="9"/>
  <c r="L256" i="9"/>
  <c r="F256" i="9"/>
  <c r="E256" i="9"/>
  <c r="B256" i="9" s="1"/>
  <c r="M255" i="9"/>
  <c r="L255" i="9"/>
  <c r="F255" i="9" s="1"/>
  <c r="E255" i="9"/>
  <c r="B255" i="9" s="1"/>
  <c r="M254" i="9"/>
  <c r="L254" i="9"/>
  <c r="F254" i="9" s="1"/>
  <c r="B254" i="9" s="1"/>
  <c r="E254" i="9"/>
  <c r="M253" i="9"/>
  <c r="L253" i="9"/>
  <c r="F253" i="9" s="1"/>
  <c r="E253" i="9"/>
  <c r="M252" i="9"/>
  <c r="L252" i="9"/>
  <c r="F252" i="9"/>
  <c r="E252" i="9"/>
  <c r="B252" i="9" s="1"/>
  <c r="M251" i="9"/>
  <c r="L251" i="9"/>
  <c r="F251" i="9" s="1"/>
  <c r="E251" i="9"/>
  <c r="M250" i="9"/>
  <c r="L250" i="9"/>
  <c r="F250" i="9" s="1"/>
  <c r="B250" i="9" s="1"/>
  <c r="E250" i="9"/>
  <c r="M249" i="9"/>
  <c r="L249" i="9"/>
  <c r="F249" i="9" s="1"/>
  <c r="E249" i="9"/>
  <c r="M248" i="9"/>
  <c r="L248" i="9"/>
  <c r="F248" i="9"/>
  <c r="E248" i="9"/>
  <c r="B248" i="9" s="1"/>
  <c r="M247" i="9"/>
  <c r="L247" i="9"/>
  <c r="F247" i="9" s="1"/>
  <c r="E247" i="9"/>
  <c r="M246" i="9"/>
  <c r="L246" i="9"/>
  <c r="F246" i="9" s="1"/>
  <c r="B246" i="9" s="1"/>
  <c r="E246" i="9"/>
  <c r="M245" i="9"/>
  <c r="L245" i="9"/>
  <c r="F245" i="9" s="1"/>
  <c r="E245" i="9"/>
  <c r="B245" i="9" s="1"/>
  <c r="M244" i="9"/>
  <c r="L244" i="9"/>
  <c r="F244" i="9"/>
  <c r="E244" i="9"/>
  <c r="B244" i="9" s="1"/>
  <c r="M243" i="9"/>
  <c r="L243" i="9"/>
  <c r="F243" i="9" s="1"/>
  <c r="E243" i="9"/>
  <c r="M242" i="9"/>
  <c r="L242" i="9"/>
  <c r="F242" i="9" s="1"/>
  <c r="B242" i="9" s="1"/>
  <c r="E242" i="9"/>
  <c r="M241" i="9"/>
  <c r="L241" i="9"/>
  <c r="F241" i="9" s="1"/>
  <c r="E241" i="9"/>
  <c r="M240" i="9"/>
  <c r="L240" i="9"/>
  <c r="F240" i="9"/>
  <c r="E240" i="9"/>
  <c r="B240" i="9" s="1"/>
  <c r="M239" i="9"/>
  <c r="L239" i="9"/>
  <c r="F239" i="9" s="1"/>
  <c r="E239" i="9"/>
  <c r="B239" i="9" s="1"/>
  <c r="M238" i="9"/>
  <c r="L238" i="9"/>
  <c r="F238" i="9" s="1"/>
  <c r="B238" i="9" s="1"/>
  <c r="E238" i="9"/>
  <c r="M237" i="9"/>
  <c r="L237" i="9"/>
  <c r="F237" i="9" s="1"/>
  <c r="E237" i="9"/>
  <c r="M236" i="9"/>
  <c r="L236" i="9"/>
  <c r="F236" i="9" s="1"/>
  <c r="E236" i="9"/>
  <c r="M235" i="9"/>
  <c r="L235" i="9"/>
  <c r="F235" i="9" s="1"/>
  <c r="E235" i="9"/>
  <c r="M234" i="9"/>
  <c r="L234" i="9"/>
  <c r="F234" i="9" s="1"/>
  <c r="B234" i="9" s="1"/>
  <c r="E234" i="9"/>
  <c r="M233" i="9"/>
  <c r="L233" i="9"/>
  <c r="F233" i="9" s="1"/>
  <c r="E233" i="9"/>
  <c r="M232" i="9"/>
  <c r="L232" i="9"/>
  <c r="F232" i="9"/>
  <c r="E232" i="9"/>
  <c r="B232" i="9" s="1"/>
  <c r="M231" i="9"/>
  <c r="L231" i="9"/>
  <c r="F231" i="9" s="1"/>
  <c r="E231" i="9"/>
  <c r="M230" i="9"/>
  <c r="L230" i="9"/>
  <c r="F230" i="9" s="1"/>
  <c r="B230" i="9" s="1"/>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E171" i="9"/>
  <c r="B171" i="9" s="1"/>
  <c r="H170" i="9"/>
  <c r="G170" i="9"/>
  <c r="E170" i="9" s="1"/>
  <c r="B170" i="9" s="1"/>
  <c r="F170" i="9"/>
  <c r="H169" i="9"/>
  <c r="G169" i="9"/>
  <c r="E169" i="9" s="1"/>
  <c r="B169" i="9" s="1"/>
  <c r="F169" i="9"/>
  <c r="H168" i="9"/>
  <c r="E168" i="9" s="1"/>
  <c r="B168" i="9" s="1"/>
  <c r="G168" i="9"/>
  <c r="F168" i="9"/>
  <c r="H167" i="9"/>
  <c r="G167" i="9"/>
  <c r="F167" i="9"/>
  <c r="E167" i="9"/>
  <c r="B167" i="9" s="1"/>
  <c r="H166" i="9"/>
  <c r="G166" i="9"/>
  <c r="E166" i="9" s="1"/>
  <c r="F166" i="9"/>
  <c r="H165" i="9"/>
  <c r="G165" i="9"/>
  <c r="F165" i="9"/>
  <c r="H164" i="9"/>
  <c r="E164" i="9" s="1"/>
  <c r="B164" i="9" s="1"/>
  <c r="G164" i="9"/>
  <c r="F164" i="9"/>
  <c r="H163" i="9"/>
  <c r="G163" i="9"/>
  <c r="F163" i="9"/>
  <c r="E163" i="9"/>
  <c r="B163" i="9" s="1"/>
  <c r="H162" i="9"/>
  <c r="G162" i="9"/>
  <c r="E162" i="9" s="1"/>
  <c r="F162" i="9"/>
  <c r="H161" i="9"/>
  <c r="G161" i="9"/>
  <c r="F161" i="9"/>
  <c r="H160" i="9"/>
  <c r="E160" i="9" s="1"/>
  <c r="B160" i="9" s="1"/>
  <c r="G160" i="9"/>
  <c r="F160" i="9"/>
  <c r="H159" i="9"/>
  <c r="G159" i="9"/>
  <c r="F159" i="9"/>
  <c r="E159" i="9"/>
  <c r="B159" i="9" s="1"/>
  <c r="H158" i="9"/>
  <c r="G158" i="9"/>
  <c r="E158" i="9" s="1"/>
  <c r="F158" i="9"/>
  <c r="H157" i="9"/>
  <c r="G157" i="9"/>
  <c r="F157" i="9"/>
  <c r="F156" i="9"/>
  <c r="H155" i="9"/>
  <c r="G155" i="9"/>
  <c r="F155" i="9"/>
  <c r="E155" i="9"/>
  <c r="B155" i="9" s="1"/>
  <c r="H154" i="9"/>
  <c r="G154" i="9"/>
  <c r="E154" i="9" s="1"/>
  <c r="F154" i="9"/>
  <c r="H153" i="9"/>
  <c r="G153" i="9"/>
  <c r="F153" i="9"/>
  <c r="H152" i="9"/>
  <c r="E152" i="9" s="1"/>
  <c r="B152" i="9" s="1"/>
  <c r="G152" i="9"/>
  <c r="F152" i="9"/>
  <c r="H151" i="9"/>
  <c r="G151" i="9"/>
  <c r="F151" i="9"/>
  <c r="E151" i="9"/>
  <c r="B151" i="9" s="1"/>
  <c r="H150" i="9"/>
  <c r="G150" i="9"/>
  <c r="E150" i="9" s="1"/>
  <c r="F150" i="9"/>
  <c r="H149" i="9"/>
  <c r="G149" i="9"/>
  <c r="F149" i="9"/>
  <c r="H148" i="9"/>
  <c r="E148" i="9" s="1"/>
  <c r="B148" i="9" s="1"/>
  <c r="G148" i="9"/>
  <c r="F148" i="9"/>
  <c r="H147" i="9"/>
  <c r="G147" i="9"/>
  <c r="F147" i="9"/>
  <c r="E147" i="9"/>
  <c r="B147" i="9" s="1"/>
  <c r="H146" i="9"/>
  <c r="G146" i="9"/>
  <c r="E146" i="9" s="1"/>
  <c r="B146" i="9" s="1"/>
  <c r="F146" i="9"/>
  <c r="H145" i="9"/>
  <c r="G145" i="9"/>
  <c r="F145" i="9"/>
  <c r="H144" i="9"/>
  <c r="E144" i="9" s="1"/>
  <c r="B144" i="9" s="1"/>
  <c r="G144" i="9"/>
  <c r="F144" i="9"/>
  <c r="H143" i="9"/>
  <c r="G143" i="9"/>
  <c r="F143" i="9"/>
  <c r="E143" i="9"/>
  <c r="B143" i="9" s="1"/>
  <c r="H142" i="9"/>
  <c r="G142" i="9"/>
  <c r="E142" i="9" s="1"/>
  <c r="B142" i="9" s="1"/>
  <c r="F142" i="9"/>
  <c r="H141" i="9"/>
  <c r="G141" i="9"/>
  <c r="F141" i="9"/>
  <c r="H140" i="9"/>
  <c r="E140" i="9" s="1"/>
  <c r="B140" i="9" s="1"/>
  <c r="G140" i="9"/>
  <c r="F140" i="9"/>
  <c r="H139" i="9"/>
  <c r="G139" i="9"/>
  <c r="F139" i="9"/>
  <c r="E139" i="9"/>
  <c r="B139" i="9" s="1"/>
  <c r="H138" i="9"/>
  <c r="G138" i="9"/>
  <c r="E138" i="9" s="1"/>
  <c r="B138" i="9" s="1"/>
  <c r="F138" i="9"/>
  <c r="H137" i="9"/>
  <c r="G137" i="9"/>
  <c r="F137" i="9"/>
  <c r="H136" i="9"/>
  <c r="E136" i="9" s="1"/>
  <c r="B136" i="9" s="1"/>
  <c r="G136" i="9"/>
  <c r="F136" i="9"/>
  <c r="H135" i="9"/>
  <c r="G135" i="9"/>
  <c r="F135" i="9"/>
  <c r="E135" i="9"/>
  <c r="B135" i="9" s="1"/>
  <c r="H134" i="9"/>
  <c r="G134" i="9"/>
  <c r="E134" i="9" s="1"/>
  <c r="B134" i="9" s="1"/>
  <c r="F134" i="9"/>
  <c r="H133" i="9"/>
  <c r="G133" i="9"/>
  <c r="F133" i="9"/>
  <c r="H132" i="9"/>
  <c r="E132" i="9" s="1"/>
  <c r="B132" i="9" s="1"/>
  <c r="G132" i="9"/>
  <c r="F132" i="9"/>
  <c r="H131" i="9"/>
  <c r="G131" i="9"/>
  <c r="F131" i="9"/>
  <c r="E131" i="9"/>
  <c r="B131" i="9" s="1"/>
  <c r="H130" i="9"/>
  <c r="G130" i="9"/>
  <c r="E130" i="9" s="1"/>
  <c r="B130" i="9" s="1"/>
  <c r="F130" i="9"/>
  <c r="H129" i="9"/>
  <c r="G129" i="9"/>
  <c r="F129" i="9"/>
  <c r="H128" i="9"/>
  <c r="E128" i="9" s="1"/>
  <c r="B128" i="9" s="1"/>
  <c r="G128" i="9"/>
  <c r="F128" i="9"/>
  <c r="H127" i="9"/>
  <c r="G127" i="9"/>
  <c r="F127" i="9"/>
  <c r="E127" i="9"/>
  <c r="B127" i="9" s="1"/>
  <c r="H126" i="9"/>
  <c r="G126" i="9"/>
  <c r="E126" i="9" s="1"/>
  <c r="B126" i="9" s="1"/>
  <c r="F126" i="9"/>
  <c r="H125" i="9"/>
  <c r="G125" i="9"/>
  <c r="F125" i="9"/>
  <c r="H124" i="9"/>
  <c r="E124" i="9" s="1"/>
  <c r="B124" i="9" s="1"/>
  <c r="G124" i="9"/>
  <c r="F124" i="9"/>
  <c r="H123" i="9"/>
  <c r="G123" i="9"/>
  <c r="F123" i="9"/>
  <c r="E123" i="9"/>
  <c r="B123" i="9" s="1"/>
  <c r="H122" i="9"/>
  <c r="G122" i="9"/>
  <c r="E122" i="9" s="1"/>
  <c r="B122" i="9" s="1"/>
  <c r="F122" i="9"/>
  <c r="H121" i="9"/>
  <c r="G121" i="9"/>
  <c r="F121" i="9"/>
  <c r="H120" i="9"/>
  <c r="E120" i="9" s="1"/>
  <c r="B120" i="9" s="1"/>
  <c r="G120" i="9"/>
  <c r="F120" i="9"/>
  <c r="H119" i="9"/>
  <c r="G119" i="9"/>
  <c r="F119" i="9"/>
  <c r="E119" i="9"/>
  <c r="B119" i="9" s="1"/>
  <c r="H118" i="9"/>
  <c r="G118" i="9"/>
  <c r="E118" i="9" s="1"/>
  <c r="B118" i="9" s="1"/>
  <c r="F118" i="9"/>
  <c r="H117" i="9"/>
  <c r="G117" i="9"/>
  <c r="F117" i="9"/>
  <c r="H116" i="9"/>
  <c r="E116" i="9" s="1"/>
  <c r="B116" i="9" s="1"/>
  <c r="G116" i="9"/>
  <c r="F116" i="9"/>
  <c r="H115" i="9"/>
  <c r="G115" i="9"/>
  <c r="F115" i="9"/>
  <c r="E115" i="9"/>
  <c r="B115" i="9" s="1"/>
  <c r="H114" i="9"/>
  <c r="G114" i="9"/>
  <c r="E114" i="9" s="1"/>
  <c r="B114" i="9" s="1"/>
  <c r="F114" i="9"/>
  <c r="H113" i="9"/>
  <c r="G113" i="9"/>
  <c r="F113" i="9"/>
  <c r="H112" i="9"/>
  <c r="E112" i="9" s="1"/>
  <c r="B112" i="9" s="1"/>
  <c r="G112" i="9"/>
  <c r="F112" i="9"/>
  <c r="H111" i="9"/>
  <c r="G111" i="9"/>
  <c r="F111" i="9"/>
  <c r="E111" i="9"/>
  <c r="B111" i="9" s="1"/>
  <c r="H110" i="9"/>
  <c r="G110" i="9"/>
  <c r="E110" i="9" s="1"/>
  <c r="B110" i="9" s="1"/>
  <c r="F110" i="9"/>
  <c r="H109" i="9"/>
  <c r="G109" i="9"/>
  <c r="F109" i="9"/>
  <c r="H108" i="9"/>
  <c r="E108" i="9" s="1"/>
  <c r="B108" i="9" s="1"/>
  <c r="G108" i="9"/>
  <c r="F108" i="9"/>
  <c r="H107" i="9"/>
  <c r="G107" i="9"/>
  <c r="F107" i="9"/>
  <c r="E107" i="9"/>
  <c r="B107" i="9" s="1"/>
  <c r="H106" i="9"/>
  <c r="G106" i="9"/>
  <c r="E106" i="9" s="1"/>
  <c r="B106" i="9" s="1"/>
  <c r="F106" i="9"/>
  <c r="H105" i="9"/>
  <c r="G105" i="9"/>
  <c r="F105" i="9"/>
  <c r="H104" i="9"/>
  <c r="E104" i="9" s="1"/>
  <c r="B104" i="9" s="1"/>
  <c r="G104" i="9"/>
  <c r="F104" i="9"/>
  <c r="H103" i="9"/>
  <c r="G103" i="9"/>
  <c r="F103" i="9"/>
  <c r="E103" i="9"/>
  <c r="B103" i="9" s="1"/>
  <c r="H102" i="9"/>
  <c r="G102" i="9"/>
  <c r="E102" i="9" s="1"/>
  <c r="B102" i="9" s="1"/>
  <c r="F102" i="9"/>
  <c r="H101" i="9"/>
  <c r="G101" i="9"/>
  <c r="F101" i="9"/>
  <c r="H100" i="9"/>
  <c r="E100" i="9" s="1"/>
  <c r="B100" i="9" s="1"/>
  <c r="G100" i="9"/>
  <c r="F100" i="9"/>
  <c r="H99" i="9"/>
  <c r="G99" i="9"/>
  <c r="F99" i="9"/>
  <c r="E99" i="9"/>
  <c r="B99" i="9" s="1"/>
  <c r="H98" i="9"/>
  <c r="G98" i="9"/>
  <c r="E98" i="9" s="1"/>
  <c r="B98" i="9" s="1"/>
  <c r="F98" i="9"/>
  <c r="H97" i="9"/>
  <c r="G97" i="9"/>
  <c r="E97" i="9" s="1"/>
  <c r="B97" i="9" s="1"/>
  <c r="F97" i="9"/>
  <c r="H96" i="9"/>
  <c r="G96" i="9"/>
  <c r="F96" i="9"/>
  <c r="E96" i="9"/>
  <c r="B96" i="9" s="1"/>
  <c r="H95" i="9"/>
  <c r="E95" i="9" s="1"/>
  <c r="B95" i="9" s="1"/>
  <c r="G95" i="9"/>
  <c r="F95" i="9"/>
  <c r="H94" i="9"/>
  <c r="G94" i="9"/>
  <c r="E94" i="9" s="1"/>
  <c r="B94" i="9" s="1"/>
  <c r="F94" i="9"/>
  <c r="H93" i="9"/>
  <c r="G93" i="9"/>
  <c r="E93" i="9" s="1"/>
  <c r="B93" i="9" s="1"/>
  <c r="F93" i="9"/>
  <c r="H92" i="9"/>
  <c r="G92" i="9"/>
  <c r="F92" i="9"/>
  <c r="E92" i="9"/>
  <c r="B92" i="9" s="1"/>
  <c r="H91" i="9"/>
  <c r="G91" i="9"/>
  <c r="E91" i="9" s="1"/>
  <c r="B91" i="9" s="1"/>
  <c r="F91" i="9"/>
  <c r="H90" i="9"/>
  <c r="G90" i="9"/>
  <c r="E90" i="9" s="1"/>
  <c r="B90" i="9" s="1"/>
  <c r="F90" i="9"/>
  <c r="H89" i="9"/>
  <c r="G89" i="9"/>
  <c r="E89" i="9" s="1"/>
  <c r="B89" i="9" s="1"/>
  <c r="F89" i="9"/>
  <c r="H88" i="9"/>
  <c r="G88" i="9"/>
  <c r="F88" i="9"/>
  <c r="E88" i="9"/>
  <c r="B88" i="9" s="1"/>
  <c r="H87" i="9"/>
  <c r="G87" i="9"/>
  <c r="E87" i="9" s="1"/>
  <c r="B87" i="9" s="1"/>
  <c r="F87" i="9"/>
  <c r="H86" i="9"/>
  <c r="G86" i="9"/>
  <c r="E86" i="9" s="1"/>
  <c r="B86" i="9" s="1"/>
  <c r="F86" i="9"/>
  <c r="H85" i="9"/>
  <c r="G85" i="9"/>
  <c r="E85" i="9" s="1"/>
  <c r="B85" i="9" s="1"/>
  <c r="F85" i="9"/>
  <c r="H84" i="9"/>
  <c r="G84" i="9"/>
  <c r="F84" i="9"/>
  <c r="E84" i="9"/>
  <c r="B84" i="9" s="1"/>
  <c r="H83" i="9"/>
  <c r="G83" i="9"/>
  <c r="E83" i="9" s="1"/>
  <c r="B83" i="9" s="1"/>
  <c r="F83" i="9"/>
  <c r="H82" i="9"/>
  <c r="G82" i="9"/>
  <c r="E82" i="9" s="1"/>
  <c r="B82" i="9" s="1"/>
  <c r="F82" i="9"/>
  <c r="H81" i="9"/>
  <c r="E81" i="9" s="1"/>
  <c r="B81" i="9" s="1"/>
  <c r="G81" i="9"/>
  <c r="F81" i="9"/>
  <c r="H80" i="9"/>
  <c r="G80" i="9"/>
  <c r="F80" i="9"/>
  <c r="E80" i="9"/>
  <c r="B80" i="9" s="1"/>
  <c r="H79" i="9"/>
  <c r="G79" i="9"/>
  <c r="E79" i="9" s="1"/>
  <c r="B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G69" i="9"/>
  <c r="E69" i="9" s="1"/>
  <c r="B69" i="9" s="1"/>
  <c r="F69" i="9"/>
  <c r="H68" i="9"/>
  <c r="G68" i="9"/>
  <c r="F68" i="9"/>
  <c r="E68" i="9"/>
  <c r="B68" i="9" s="1"/>
  <c r="H67" i="9"/>
  <c r="E67" i="9" s="1"/>
  <c r="B67" i="9" s="1"/>
  <c r="G67" i="9"/>
  <c r="F67" i="9"/>
  <c r="H66" i="9"/>
  <c r="G66" i="9"/>
  <c r="E66" i="9" s="1"/>
  <c r="B66" i="9" s="1"/>
  <c r="F66" i="9"/>
  <c r="H65" i="9"/>
  <c r="G65" i="9"/>
  <c r="E65" i="9" s="1"/>
  <c r="B65" i="9" s="1"/>
  <c r="F65" i="9"/>
  <c r="H64" i="9"/>
  <c r="G64" i="9"/>
  <c r="F64" i="9"/>
  <c r="E64" i="9"/>
  <c r="B64" i="9" s="1"/>
  <c r="H63" i="9"/>
  <c r="E63" i="9" s="1"/>
  <c r="B63" i="9" s="1"/>
  <c r="G63" i="9"/>
  <c r="F63" i="9"/>
  <c r="H62" i="9"/>
  <c r="G62" i="9"/>
  <c r="E62" i="9" s="1"/>
  <c r="B62" i="9" s="1"/>
  <c r="F62" i="9"/>
  <c r="H61" i="9"/>
  <c r="G61" i="9"/>
  <c r="E61" i="9" s="1"/>
  <c r="B61" i="9" s="1"/>
  <c r="F61" i="9"/>
  <c r="H60" i="9"/>
  <c r="G60" i="9"/>
  <c r="F60" i="9"/>
  <c r="E60" i="9"/>
  <c r="B60" i="9" s="1"/>
  <c r="H59" i="9"/>
  <c r="E59" i="9" s="1"/>
  <c r="B59" i="9" s="1"/>
  <c r="G59" i="9"/>
  <c r="F59" i="9"/>
  <c r="H58" i="9"/>
  <c r="G58" i="9"/>
  <c r="E58" i="9" s="1"/>
  <c r="B58" i="9" s="1"/>
  <c r="F58" i="9"/>
  <c r="H57" i="9"/>
  <c r="E57" i="9" s="1"/>
  <c r="B57" i="9" s="1"/>
  <c r="G57" i="9"/>
  <c r="F57" i="9"/>
  <c r="H56" i="9"/>
  <c r="G56" i="9"/>
  <c r="F56" i="9"/>
  <c r="E56" i="9"/>
  <c r="B56" i="9" s="1"/>
  <c r="H55" i="9"/>
  <c r="E55" i="9" s="1"/>
  <c r="B55" i="9" s="1"/>
  <c r="G55" i="9"/>
  <c r="F55" i="9"/>
  <c r="H54" i="9"/>
  <c r="G54" i="9"/>
  <c r="E54" i="9" s="1"/>
  <c r="B54" i="9" s="1"/>
  <c r="F54" i="9"/>
  <c r="H53" i="9"/>
  <c r="G53" i="9"/>
  <c r="E53" i="9" s="1"/>
  <c r="B53" i="9" s="1"/>
  <c r="F53" i="9"/>
  <c r="H52" i="9"/>
  <c r="G52" i="9"/>
  <c r="F52" i="9"/>
  <c r="E52" i="9"/>
  <c r="B52" i="9" s="1"/>
  <c r="H51" i="9"/>
  <c r="G51" i="9"/>
  <c r="E51" i="9" s="1"/>
  <c r="B51" i="9" s="1"/>
  <c r="F51" i="9"/>
  <c r="H50" i="9"/>
  <c r="G50" i="9"/>
  <c r="E50" i="9" s="1"/>
  <c r="B50" i="9" s="1"/>
  <c r="F50" i="9"/>
  <c r="H49" i="9"/>
  <c r="E49" i="9" s="1"/>
  <c r="B49" i="9" s="1"/>
  <c r="G49" i="9"/>
  <c r="F49" i="9"/>
  <c r="H48" i="9"/>
  <c r="G48" i="9"/>
  <c r="F48" i="9"/>
  <c r="E48" i="9"/>
  <c r="B48" i="9" s="1"/>
  <c r="H47" i="9"/>
  <c r="G47" i="9"/>
  <c r="E47" i="9" s="1"/>
  <c r="B47" i="9" s="1"/>
  <c r="F47" i="9"/>
  <c r="H46" i="9"/>
  <c r="G46" i="9"/>
  <c r="E46" i="9" s="1"/>
  <c r="B46" i="9" s="1"/>
  <c r="F46" i="9"/>
  <c r="H45" i="9"/>
  <c r="E45" i="9" s="1"/>
  <c r="B45" i="9" s="1"/>
  <c r="G45" i="9"/>
  <c r="F45" i="9"/>
  <c r="H44" i="9"/>
  <c r="G44" i="9"/>
  <c r="F44" i="9"/>
  <c r="E44" i="9"/>
  <c r="B44" i="9" s="1"/>
  <c r="H43" i="9"/>
  <c r="G43" i="9"/>
  <c r="E43" i="9" s="1"/>
  <c r="B43" i="9" s="1"/>
  <c r="F43" i="9"/>
  <c r="H42" i="9"/>
  <c r="G42" i="9"/>
  <c r="E42" i="9" s="1"/>
  <c r="B42" i="9" s="1"/>
  <c r="F42" i="9"/>
  <c r="H41" i="9"/>
  <c r="E41" i="9" s="1"/>
  <c r="B41" i="9" s="1"/>
  <c r="G41" i="9"/>
  <c r="F41" i="9"/>
  <c r="H40" i="9"/>
  <c r="G40" i="9"/>
  <c r="F40" i="9"/>
  <c r="E40" i="9"/>
  <c r="B40" i="9" s="1"/>
  <c r="H39" i="9"/>
  <c r="G39" i="9"/>
  <c r="E39" i="9" s="1"/>
  <c r="B39" i="9" s="1"/>
  <c r="F39" i="9"/>
  <c r="H38" i="9"/>
  <c r="G38" i="9"/>
  <c r="E38" i="9" s="1"/>
  <c r="B38" i="9" s="1"/>
  <c r="F38" i="9"/>
  <c r="H37" i="9"/>
  <c r="G37" i="9"/>
  <c r="F37" i="9"/>
  <c r="H36" i="9"/>
  <c r="G36" i="9"/>
  <c r="F36" i="9"/>
  <c r="H35" i="9"/>
  <c r="G35" i="9"/>
  <c r="E35" i="9" s="1"/>
  <c r="B35" i="9" s="1"/>
  <c r="F35" i="9"/>
  <c r="H34" i="9"/>
  <c r="G34" i="9"/>
  <c r="E34" i="9" s="1"/>
  <c r="B34" i="9" s="1"/>
  <c r="F34" i="9"/>
  <c r="H33" i="9"/>
  <c r="E33" i="9" s="1"/>
  <c r="B33" i="9" s="1"/>
  <c r="G33" i="9"/>
  <c r="F33" i="9"/>
  <c r="H32" i="9"/>
  <c r="G32" i="9"/>
  <c r="F32" i="9"/>
  <c r="E32" i="9"/>
  <c r="B32" i="9" s="1"/>
  <c r="H31" i="9"/>
  <c r="G31" i="9"/>
  <c r="F31" i="9"/>
  <c r="H30" i="9"/>
  <c r="G30" i="9"/>
  <c r="E30" i="9" s="1"/>
  <c r="B30" i="9" s="1"/>
  <c r="F30" i="9"/>
  <c r="H29" i="9"/>
  <c r="E29" i="9" s="1"/>
  <c r="B29" i="9" s="1"/>
  <c r="G29" i="9"/>
  <c r="F29" i="9"/>
  <c r="H28" i="9"/>
  <c r="G28" i="9"/>
  <c r="F28" i="9"/>
  <c r="E28" i="9"/>
  <c r="B28" i="9" s="1"/>
  <c r="H27" i="9"/>
  <c r="G27" i="9"/>
  <c r="E27" i="9" s="1"/>
  <c r="B27" i="9" s="1"/>
  <c r="F27" i="9"/>
  <c r="H26" i="9"/>
  <c r="G26" i="9"/>
  <c r="E26" i="9" s="1"/>
  <c r="B26" i="9" s="1"/>
  <c r="F26" i="9"/>
  <c r="H25" i="9"/>
  <c r="E25" i="9" s="1"/>
  <c r="B25" i="9" s="1"/>
  <c r="G25" i="9"/>
  <c r="F25" i="9"/>
  <c r="F24" i="9"/>
  <c r="F4" i="9"/>
  <c r="O3" i="9"/>
  <c r="G296" i="9" s="1"/>
  <c r="E296" i="9" s="1"/>
  <c r="B296" i="9" s="1"/>
  <c r="I3" i="9"/>
  <c r="H3" i="9"/>
  <c r="G3" i="9"/>
  <c r="D104" i="8"/>
  <c r="I41" i="3" s="1"/>
  <c r="D97" i="8"/>
  <c r="D92" i="8"/>
  <c r="D87" i="8"/>
  <c r="D82" i="8"/>
  <c r="D77" i="8"/>
  <c r="D72" i="8"/>
  <c r="D67" i="8"/>
  <c r="D62" i="8"/>
  <c r="D57" i="8"/>
  <c r="D52" i="8"/>
  <c r="D46" i="8"/>
  <c r="D37" i="8"/>
  <c r="D27" i="8"/>
  <c r="D25" i="8" s="1"/>
  <c r="D18" i="8"/>
  <c r="D8" i="8"/>
  <c r="D6" i="8"/>
  <c r="E44" i="7"/>
  <c r="D44" i="7"/>
  <c r="E39" i="7"/>
  <c r="E38" i="7" s="1"/>
  <c r="D39" i="7"/>
  <c r="D38" i="7" s="1"/>
  <c r="E30" i="7"/>
  <c r="D30" i="7"/>
  <c r="E23" i="7"/>
  <c r="D23" i="7"/>
  <c r="D22" i="7" s="1"/>
  <c r="E22" i="7"/>
  <c r="E14" i="7"/>
  <c r="D14" i="7"/>
  <c r="E7" i="7"/>
  <c r="E6" i="7" s="1"/>
  <c r="E5" i="7" s="1"/>
  <c r="I33" i="3" s="1"/>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I28" i="3"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E255" i="5" s="1"/>
  <c r="D256" i="5"/>
  <c r="F254" i="5"/>
  <c r="F253" i="5"/>
  <c r="E252" i="5"/>
  <c r="D252" i="5"/>
  <c r="F252" i="5" s="1"/>
  <c r="E251"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D219" i="5"/>
  <c r="G339" i="9" s="1"/>
  <c r="F218" i="5"/>
  <c r="F217" i="5"/>
  <c r="F216" i="5"/>
  <c r="F215" i="5"/>
  <c r="F214" i="5"/>
  <c r="F213" i="5"/>
  <c r="F212" i="5"/>
  <c r="E211" i="5"/>
  <c r="D211" i="5"/>
  <c r="F211" i="5" s="1"/>
  <c r="F210" i="5"/>
  <c r="F209" i="5"/>
  <c r="F208" i="5"/>
  <c r="F207" i="5"/>
  <c r="F206" i="5"/>
  <c r="F205" i="5"/>
  <c r="E204" i="5"/>
  <c r="E203" i="5" s="1"/>
  <c r="H338" i="9" s="1"/>
  <c r="D204" i="5"/>
  <c r="F204" i="5" s="1"/>
  <c r="D203" i="5"/>
  <c r="G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D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D88" i="5"/>
  <c r="F88" i="5" s="1"/>
  <c r="F87" i="5"/>
  <c r="F86" i="5"/>
  <c r="F85" i="5"/>
  <c r="F84" i="5"/>
  <c r="F83" i="5"/>
  <c r="E82" i="5"/>
  <c r="D82" i="5"/>
  <c r="F82" i="5" s="1"/>
  <c r="F81" i="5"/>
  <c r="F80" i="5"/>
  <c r="F79" i="5"/>
  <c r="F78" i="5"/>
  <c r="F77" i="5"/>
  <c r="E76" i="5"/>
  <c r="D76" i="5"/>
  <c r="F76" i="5" s="1"/>
  <c r="F75" i="5"/>
  <c r="F74" i="5"/>
  <c r="F73" i="5"/>
  <c r="F72" i="5"/>
  <c r="E71" i="5"/>
  <c r="E70" i="5" s="1"/>
  <c r="D71" i="5"/>
  <c r="E69" i="5"/>
  <c r="F68" i="5"/>
  <c r="F67" i="5"/>
  <c r="F66" i="5"/>
  <c r="F65" i="5"/>
  <c r="F64" i="5"/>
  <c r="E63" i="5"/>
  <c r="D63" i="5"/>
  <c r="F63" i="5" s="1"/>
  <c r="F62" i="5"/>
  <c r="F61" i="5"/>
  <c r="F60" i="5"/>
  <c r="F59" i="5"/>
  <c r="F58" i="5"/>
  <c r="F57" i="5"/>
  <c r="E56" i="5"/>
  <c r="D56" i="5"/>
  <c r="F56" i="5" s="1"/>
  <c r="F55" i="5"/>
  <c r="F54" i="5"/>
  <c r="F53" i="5"/>
  <c r="E52" i="5"/>
  <c r="D52" i="5"/>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E629" i="4" s="1"/>
  <c r="D630" i="4"/>
  <c r="F630" i="4" s="1"/>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D575" i="4"/>
  <c r="F575" i="4" s="1"/>
  <c r="F574" i="4"/>
  <c r="F573" i="4"/>
  <c r="E572" i="4"/>
  <c r="E571" i="4"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E491" i="4"/>
  <c r="F490" i="4"/>
  <c r="F489" i="4"/>
  <c r="E488" i="4"/>
  <c r="D488" i="4"/>
  <c r="F488" i="4" s="1"/>
  <c r="F487" i="4"/>
  <c r="F486" i="4"/>
  <c r="E485" i="4"/>
  <c r="D485" i="4"/>
  <c r="F485" i="4" s="1"/>
  <c r="F484" i="4"/>
  <c r="F483" i="4"/>
  <c r="F482" i="4"/>
  <c r="F481" i="4"/>
  <c r="E480" i="4"/>
  <c r="D480" i="4"/>
  <c r="E479" i="4"/>
  <c r="F478" i="4"/>
  <c r="F477" i="4"/>
  <c r="E476" i="4"/>
  <c r="D476" i="4"/>
  <c r="F476" i="4" s="1"/>
  <c r="F475" i="4"/>
  <c r="F474" i="4"/>
  <c r="E473" i="4"/>
  <c r="D473" i="4"/>
  <c r="F473" i="4" s="1"/>
  <c r="F472" i="4"/>
  <c r="F471" i="4"/>
  <c r="E470" i="4"/>
  <c r="D470" i="4"/>
  <c r="F470" i="4" s="1"/>
  <c r="F469" i="4"/>
  <c r="F468" i="4"/>
  <c r="E467" i="4"/>
  <c r="E466" i="4" s="1"/>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31" i="4"/>
  <c r="E428" i="4"/>
  <c r="D428" i="4"/>
  <c r="E427" i="4"/>
  <c r="D427" i="4"/>
  <c r="D648" i="4" s="1"/>
  <c r="F648" i="4" s="1"/>
  <c r="E426" i="4"/>
  <c r="E647" i="4" s="1"/>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4" i="4" s="1"/>
  <c r="F372" i="4"/>
  <c r="F371" i="4"/>
  <c r="F370" i="4"/>
  <c r="F369" i="4"/>
  <c r="F368" i="4"/>
  <c r="F367" i="4"/>
  <c r="E366" i="4"/>
  <c r="D366" i="4"/>
  <c r="F366" i="4" s="1"/>
  <c r="F365" i="4"/>
  <c r="F364" i="4"/>
  <c r="F363" i="4"/>
  <c r="E362" i="4"/>
  <c r="E361" i="4" s="1"/>
  <c r="D362" i="4"/>
  <c r="E360" i="4"/>
  <c r="F359" i="4"/>
  <c r="E358" i="4"/>
  <c r="D358" i="4"/>
  <c r="F358" i="4" s="1"/>
  <c r="F357" i="4"/>
  <c r="F356" i="4"/>
  <c r="E355" i="4"/>
  <c r="D355" i="4"/>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E321" i="4"/>
  <c r="F320" i="4"/>
  <c r="F319" i="4"/>
  <c r="F318" i="4"/>
  <c r="F317" i="4"/>
  <c r="F316" i="4"/>
  <c r="F315" i="4"/>
  <c r="E314" i="4"/>
  <c r="E309" i="4" s="1"/>
  <c r="E308" i="4" s="1"/>
  <c r="E417" i="4" s="1"/>
  <c r="D314" i="4"/>
  <c r="F314" i="4" s="1"/>
  <c r="F313" i="4"/>
  <c r="F312" i="4"/>
  <c r="F311" i="4"/>
  <c r="E310" i="4"/>
  <c r="D310" i="4"/>
  <c r="F310" i="4" s="1"/>
  <c r="D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F272" i="4"/>
  <c r="F271" i="4"/>
  <c r="F270" i="4"/>
  <c r="E269" i="4"/>
  <c r="D269" i="4"/>
  <c r="F268" i="4"/>
  <c r="F267" i="4"/>
  <c r="F266" i="4"/>
  <c r="F265" i="4"/>
  <c r="F264" i="4"/>
  <c r="E263" i="4"/>
  <c r="E262" i="4" s="1"/>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E230" i="4" s="1"/>
  <c r="D231" i="4"/>
  <c r="F231" i="4" s="1"/>
  <c r="D230" i="4"/>
  <c r="F230" i="4" s="1"/>
  <c r="F229" i="4"/>
  <c r="F228" i="4"/>
  <c r="F227" i="4"/>
  <c r="F226" i="4"/>
  <c r="E225" i="4"/>
  <c r="D225" i="4"/>
  <c r="F225" i="4" s="1"/>
  <c r="F224" i="4"/>
  <c r="F223" i="4"/>
  <c r="E222" i="4"/>
  <c r="E221" i="4" s="1"/>
  <c r="D222" i="4"/>
  <c r="F222" i="4" s="1"/>
  <c r="D221" i="4"/>
  <c r="F221" i="4" s="1"/>
  <c r="F220" i="4"/>
  <c r="F219" i="4"/>
  <c r="F218" i="4"/>
  <c r="F217" i="4"/>
  <c r="E216" i="4"/>
  <c r="D216" i="4"/>
  <c r="F215" i="4"/>
  <c r="F214" i="4"/>
  <c r="F213" i="4"/>
  <c r="F212" i="4"/>
  <c r="F211" i="4"/>
  <c r="F210" i="4"/>
  <c r="F209" i="4"/>
  <c r="E208" i="4"/>
  <c r="D208" i="4"/>
  <c r="F208" i="4" s="1"/>
  <c r="F207" i="4"/>
  <c r="F206" i="4"/>
  <c r="F205" i="4"/>
  <c r="F204" i="4"/>
  <c r="E203" i="4"/>
  <c r="E202" i="4" s="1"/>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60" i="4" s="1"/>
  <c r="F159" i="4"/>
  <c r="F158" i="4"/>
  <c r="F157" i="4"/>
  <c r="F156" i="4"/>
  <c r="F155" i="4"/>
  <c r="E154" i="4"/>
  <c r="D154" i="4"/>
  <c r="F154" i="4" s="1"/>
  <c r="E153" i="4"/>
  <c r="F151" i="4"/>
  <c r="F150" i="4"/>
  <c r="F149" i="4"/>
  <c r="F148" i="4"/>
  <c r="F147" i="4"/>
  <c r="F146" i="4"/>
  <c r="F145" i="4"/>
  <c r="F144" i="4"/>
  <c r="F143" i="4"/>
  <c r="F142" i="4"/>
  <c r="E141" i="4"/>
  <c r="D141" i="4"/>
  <c r="F141" i="4" s="1"/>
  <c r="E140" i="4"/>
  <c r="D140" i="4"/>
  <c r="F140" i="4" s="1"/>
  <c r="F139" i="4"/>
  <c r="F138" i="4"/>
  <c r="F137" i="4"/>
  <c r="F136" i="4"/>
  <c r="E135" i="4"/>
  <c r="D135" i="4"/>
  <c r="E134" i="4"/>
  <c r="D134" i="4"/>
  <c r="F134" i="4" s="1"/>
  <c r="F133" i="4"/>
  <c r="F132" i="4"/>
  <c r="F131" i="4"/>
  <c r="F130" i="4"/>
  <c r="E129" i="4"/>
  <c r="D129" i="4"/>
  <c r="F129" i="4" s="1"/>
  <c r="F128" i="4"/>
  <c r="F127" i="4"/>
  <c r="E126" i="4"/>
  <c r="D126" i="4"/>
  <c r="F126" i="4" s="1"/>
  <c r="E125"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c r="F81" i="4"/>
  <c r="F80" i="4"/>
  <c r="F79" i="4"/>
  <c r="F78" i="4"/>
  <c r="E77" i="4"/>
  <c r="D77" i="4"/>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E49" i="4" s="1"/>
  <c r="D50" i="4"/>
  <c r="F48" i="4"/>
  <c r="F47" i="4"/>
  <c r="F46" i="4"/>
  <c r="F45" i="4"/>
  <c r="E44" i="4"/>
  <c r="E43" i="4" s="1"/>
  <c r="D44"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E7" i="4"/>
  <c r="G41" i="3"/>
  <c r="B41"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G28" i="3"/>
  <c r="B28" i="3"/>
  <c r="H27" i="3"/>
  <c r="G27" i="3"/>
  <c r="B27" i="3"/>
  <c r="I25" i="3"/>
  <c r="G25" i="3"/>
  <c r="B25" i="3"/>
  <c r="G24" i="3"/>
  <c r="B24" i="3"/>
  <c r="I23"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9" i="1"/>
  <c r="H1649"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9" i="1"/>
  <c r="H1629" i="1" s="1"/>
  <c r="C1627" i="1"/>
  <c r="H1627" i="1" s="1"/>
  <c r="C1626" i="1"/>
  <c r="H1626" i="1" s="1"/>
  <c r="C1625" i="1"/>
  <c r="H1625" i="1" s="1"/>
  <c r="C1624" i="1"/>
  <c r="H1624" i="1" s="1"/>
  <c r="C1623" i="1"/>
  <c r="H1623"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2" i="1"/>
  <c r="H1602"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5" i="1"/>
  <c r="H1585" i="1" s="1"/>
  <c r="C1584" i="1"/>
  <c r="H1584" i="1" s="1"/>
  <c r="C1583" i="1"/>
  <c r="H1583" i="1" s="1"/>
  <c r="C1582" i="1"/>
  <c r="D1581" i="1"/>
  <c r="C1581" i="1"/>
  <c r="D1580" i="1"/>
  <c r="C1580" i="1"/>
  <c r="D1579" i="1"/>
  <c r="C1579" i="1"/>
  <c r="D1578" i="1"/>
  <c r="C1578" i="1"/>
  <c r="D1577" i="1"/>
  <c r="C1577" i="1"/>
  <c r="D1576" i="1"/>
  <c r="C1576" i="1"/>
  <c r="D1575" i="1"/>
  <c r="C1575" i="1"/>
  <c r="D1574" i="1"/>
  <c r="C1574" i="1"/>
  <c r="D1573" i="1"/>
  <c r="C1573" i="1"/>
  <c r="D1572" i="1"/>
  <c r="C1572" i="1"/>
  <c r="D1571" i="1"/>
  <c r="C1571" i="1"/>
  <c r="D1570"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D1558" i="1"/>
  <c r="C1558" i="1"/>
  <c r="D1557" i="1"/>
  <c r="C1557" i="1"/>
  <c r="D1556" i="1"/>
  <c r="C1556" i="1"/>
  <c r="D1555"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40" i="1"/>
  <c r="C1540" i="1"/>
  <c r="D1539" i="1"/>
  <c r="C1539" i="1"/>
  <c r="D1538" i="1"/>
  <c r="D1536" i="1"/>
  <c r="C1536" i="1"/>
  <c r="H1536" i="1" s="1"/>
  <c r="D1535" i="1"/>
  <c r="C1535" i="1"/>
  <c r="H1535" i="1" s="1"/>
  <c r="D1534" i="1"/>
  <c r="C1534" i="1"/>
  <c r="H1534" i="1" s="1"/>
  <c r="D1533" i="1"/>
  <c r="C1533" i="1"/>
  <c r="H1533" i="1" s="1"/>
  <c r="D1532" i="1"/>
  <c r="C1532" i="1"/>
  <c r="H1532" i="1" s="1"/>
  <c r="D1531" i="1"/>
  <c r="C1531" i="1"/>
  <c r="H1531" i="1" s="1"/>
  <c r="D1530" i="1"/>
  <c r="C1530" i="1"/>
  <c r="H1530" i="1" s="1"/>
  <c r="D1529" i="1"/>
  <c r="C1529" i="1"/>
  <c r="H1529" i="1" s="1"/>
  <c r="D1528" i="1"/>
  <c r="C1528" i="1"/>
  <c r="H1528" i="1" s="1"/>
  <c r="D1527" i="1"/>
  <c r="C1527" i="1"/>
  <c r="H1527" i="1" s="1"/>
  <c r="D1526" i="1"/>
  <c r="C1526" i="1"/>
  <c r="H1526" i="1" s="1"/>
  <c r="D1525" i="1"/>
  <c r="D1524" i="1"/>
  <c r="C1524" i="1"/>
  <c r="H1524" i="1" s="1"/>
  <c r="D1523" i="1"/>
  <c r="C1523" i="1"/>
  <c r="H1523" i="1" s="1"/>
  <c r="D1522" i="1"/>
  <c r="C1522" i="1"/>
  <c r="D1521" i="1"/>
  <c r="C1521" i="1"/>
  <c r="H1521" i="1" s="1"/>
  <c r="D1520" i="1"/>
  <c r="C1520" i="1"/>
  <c r="H1520" i="1" s="1"/>
  <c r="D1519" i="1"/>
  <c r="C1519" i="1"/>
  <c r="H1519" i="1" s="1"/>
  <c r="D1518" i="1"/>
  <c r="C1518" i="1"/>
  <c r="H1518" i="1" s="1"/>
  <c r="D1517" i="1"/>
  <c r="C1517" i="1"/>
  <c r="H1517" i="1" s="1"/>
  <c r="D1516" i="1"/>
  <c r="C1516" i="1"/>
  <c r="H1516" i="1" s="1"/>
  <c r="D1515" i="1"/>
  <c r="C1515" i="1"/>
  <c r="H1515" i="1" s="1"/>
  <c r="D1514" i="1"/>
  <c r="C1514" i="1"/>
  <c r="H1514" i="1" s="1"/>
  <c r="D1513" i="1"/>
  <c r="C1513" i="1"/>
  <c r="H1513" i="1" s="1"/>
  <c r="D1512" i="1"/>
  <c r="C1512" i="1"/>
  <c r="H1512" i="1" s="1"/>
  <c r="C1511" i="1"/>
  <c r="D1509" i="1"/>
  <c r="C1509" i="1"/>
  <c r="H1509" i="1" s="1"/>
  <c r="D1508" i="1"/>
  <c r="C1508" i="1"/>
  <c r="H1508" i="1" s="1"/>
  <c r="D1507" i="1"/>
  <c r="C1507" i="1"/>
  <c r="H1507" i="1" s="1"/>
  <c r="D1506" i="1"/>
  <c r="C1506" i="1"/>
  <c r="H1506" i="1" s="1"/>
  <c r="D1505" i="1"/>
  <c r="C1505" i="1"/>
  <c r="H1505" i="1" s="1"/>
  <c r="D1504" i="1"/>
  <c r="C1504" i="1"/>
  <c r="H1504" i="1" s="1"/>
  <c r="D1503" i="1"/>
  <c r="C1503" i="1"/>
  <c r="H1503" i="1" s="1"/>
  <c r="D1502" i="1"/>
  <c r="C1502" i="1"/>
  <c r="H1502" i="1" s="1"/>
  <c r="D1501" i="1"/>
  <c r="C1501" i="1"/>
  <c r="H1501" i="1" s="1"/>
  <c r="D1500" i="1"/>
  <c r="C1500" i="1"/>
  <c r="H1500" i="1" s="1"/>
  <c r="D1499" i="1"/>
  <c r="C1499" i="1"/>
  <c r="H1499" i="1" s="1"/>
  <c r="D1498" i="1"/>
  <c r="C1498" i="1"/>
  <c r="H1498" i="1" s="1"/>
  <c r="D1497" i="1"/>
  <c r="C1497" i="1"/>
  <c r="H1497" i="1" s="1"/>
  <c r="D1496" i="1"/>
  <c r="C1496" i="1"/>
  <c r="H1496" i="1" s="1"/>
  <c r="D1495" i="1"/>
  <c r="C1495" i="1"/>
  <c r="H1495" i="1" s="1"/>
  <c r="D1494" i="1"/>
  <c r="C1494" i="1"/>
  <c r="H1494" i="1" s="1"/>
  <c r="D1493" i="1"/>
  <c r="C1493" i="1"/>
  <c r="H1493" i="1" s="1"/>
  <c r="D1492" i="1"/>
  <c r="C1492" i="1"/>
  <c r="H1492" i="1" s="1"/>
  <c r="D1491" i="1"/>
  <c r="C1491" i="1"/>
  <c r="H1491" i="1" s="1"/>
  <c r="D1490" i="1"/>
  <c r="C1490" i="1"/>
  <c r="H1490" i="1" s="1"/>
  <c r="D1489" i="1"/>
  <c r="C1489" i="1"/>
  <c r="H1489" i="1" s="1"/>
  <c r="D1488" i="1"/>
  <c r="C1488" i="1"/>
  <c r="H1488" i="1" s="1"/>
  <c r="D1487" i="1"/>
  <c r="C1487" i="1"/>
  <c r="H1487" i="1" s="1"/>
  <c r="D1486" i="1"/>
  <c r="C1486" i="1"/>
  <c r="H1486" i="1" s="1"/>
  <c r="D1485" i="1"/>
  <c r="D1484" i="1"/>
  <c r="C1484" i="1"/>
  <c r="H1484" i="1" s="1"/>
  <c r="D1483" i="1"/>
  <c r="C1483" i="1"/>
  <c r="H1483" i="1" s="1"/>
  <c r="D1482" i="1"/>
  <c r="C1482" i="1"/>
  <c r="H1482" i="1" s="1"/>
  <c r="D1481" i="1"/>
  <c r="C1481" i="1"/>
  <c r="H1481" i="1" s="1"/>
  <c r="D1480" i="1"/>
  <c r="C1480" i="1"/>
  <c r="H1480" i="1" s="1"/>
  <c r="D1479" i="1"/>
  <c r="C1479" i="1"/>
  <c r="H1479" i="1" s="1"/>
  <c r="D1478" i="1"/>
  <c r="C1478" i="1"/>
  <c r="H1478" i="1" s="1"/>
  <c r="D1477" i="1"/>
  <c r="C1477" i="1"/>
  <c r="H1477" i="1" s="1"/>
  <c r="D1476" i="1"/>
  <c r="C1476" i="1"/>
  <c r="H1476" i="1" s="1"/>
  <c r="D1475" i="1"/>
  <c r="C1475" i="1"/>
  <c r="H1475" i="1" s="1"/>
  <c r="D1474" i="1"/>
  <c r="C1474" i="1"/>
  <c r="H1474" i="1" s="1"/>
  <c r="D1473" i="1"/>
  <c r="C1473" i="1"/>
  <c r="H1473" i="1" s="1"/>
  <c r="D1472" i="1"/>
  <c r="C1472" i="1"/>
  <c r="H1472" i="1" s="1"/>
  <c r="D1471" i="1"/>
  <c r="C1471" i="1"/>
  <c r="H1471" i="1" s="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D1450" i="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D1440" i="1"/>
  <c r="C1440" i="1"/>
  <c r="H1440" i="1" s="1"/>
  <c r="D1439" i="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D1431" i="1"/>
  <c r="D1430" i="1"/>
  <c r="C1430" i="1"/>
  <c r="H1430" i="1" s="1"/>
  <c r="D1429" i="1"/>
  <c r="C1429" i="1"/>
  <c r="H1429" i="1" s="1"/>
  <c r="D1428" i="1"/>
  <c r="C1428" i="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1" i="1"/>
  <c r="C1401" i="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D1382" i="1"/>
  <c r="C1382" i="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D1258" i="1"/>
  <c r="C1258" i="1"/>
  <c r="H1258" i="1" s="1"/>
  <c r="D1257" i="1"/>
  <c r="C1257" i="1"/>
  <c r="H1257" i="1" s="1"/>
  <c r="D1256" i="1"/>
  <c r="C1256" i="1"/>
  <c r="H1256" i="1" s="1"/>
  <c r="D1255" i="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79" i="1"/>
  <c r="C1179" i="1"/>
  <c r="D1178" i="1"/>
  <c r="C1178" i="1"/>
  <c r="H1178" i="1" s="1"/>
  <c r="D1177" i="1"/>
  <c r="C1177" i="1"/>
  <c r="D1176" i="1"/>
  <c r="C1176" i="1"/>
  <c r="H1176" i="1" s="1"/>
  <c r="D1175" i="1"/>
  <c r="C1175" i="1"/>
  <c r="D1174" i="1"/>
  <c r="C1174" i="1"/>
  <c r="H1174" i="1" s="1"/>
  <c r="D1173" i="1"/>
  <c r="C1173" i="1"/>
  <c r="D1172" i="1"/>
  <c r="C1172" i="1"/>
  <c r="H1172" i="1" s="1"/>
  <c r="D1171" i="1"/>
  <c r="C1171" i="1"/>
  <c r="D1170" i="1"/>
  <c r="C1170" i="1"/>
  <c r="H1170" i="1" s="1"/>
  <c r="D1169" i="1"/>
  <c r="C1169" i="1"/>
  <c r="D1168" i="1"/>
  <c r="C1168" i="1"/>
  <c r="H1168" i="1" s="1"/>
  <c r="D1167" i="1"/>
  <c r="C1167" i="1"/>
  <c r="D1166" i="1"/>
  <c r="C1166" i="1"/>
  <c r="H1166" i="1" s="1"/>
  <c r="D1165" i="1"/>
  <c r="C1165" i="1"/>
  <c r="D1164" i="1"/>
  <c r="C1164" i="1"/>
  <c r="H1164" i="1" s="1"/>
  <c r="D1163" i="1"/>
  <c r="C1163" i="1"/>
  <c r="D1162" i="1"/>
  <c r="C1162" i="1"/>
  <c r="H1162" i="1" s="1"/>
  <c r="D1161" i="1"/>
  <c r="C1161" i="1"/>
  <c r="D1160" i="1"/>
  <c r="C1160" i="1"/>
  <c r="H1160" i="1" s="1"/>
  <c r="D1159" i="1"/>
  <c r="C1159" i="1"/>
  <c r="D1158" i="1"/>
  <c r="C1158" i="1"/>
  <c r="H1158" i="1" s="1"/>
  <c r="D1157" i="1"/>
  <c r="C1157" i="1"/>
  <c r="D1156" i="1"/>
  <c r="C1156" i="1"/>
  <c r="H1156" i="1" s="1"/>
  <c r="D1155" i="1"/>
  <c r="C1155" i="1"/>
  <c r="D1154" i="1"/>
  <c r="C1154" i="1"/>
  <c r="H1154" i="1" s="1"/>
  <c r="D1153" i="1"/>
  <c r="C1153" i="1"/>
  <c r="D1152" i="1"/>
  <c r="C1152" i="1"/>
  <c r="H1152" i="1" s="1"/>
  <c r="D1151" i="1"/>
  <c r="C1151" i="1"/>
  <c r="D1150" i="1"/>
  <c r="C1150" i="1"/>
  <c r="H1150" i="1" s="1"/>
  <c r="D1149" i="1"/>
  <c r="C1149" i="1"/>
  <c r="D1148" i="1"/>
  <c r="C1148" i="1"/>
  <c r="H1148" i="1" s="1"/>
  <c r="D1147" i="1"/>
  <c r="C1147" i="1"/>
  <c r="D1146" i="1"/>
  <c r="C1146" i="1"/>
  <c r="H1146" i="1" s="1"/>
  <c r="D1145" i="1"/>
  <c r="C1145" i="1"/>
  <c r="D1144" i="1"/>
  <c r="C1144" i="1"/>
  <c r="H1144" i="1" s="1"/>
  <c r="D1143" i="1"/>
  <c r="C1143" i="1"/>
  <c r="D1142" i="1"/>
  <c r="C1142" i="1"/>
  <c r="H1142" i="1" s="1"/>
  <c r="D1141" i="1"/>
  <c r="C1141" i="1"/>
  <c r="D1140" i="1"/>
  <c r="C1140" i="1"/>
  <c r="H1140" i="1" s="1"/>
  <c r="D1139" i="1"/>
  <c r="C1139" i="1"/>
  <c r="D1138" i="1"/>
  <c r="C1138" i="1"/>
  <c r="H1138" i="1" s="1"/>
  <c r="D1137" i="1"/>
  <c r="C1137" i="1"/>
  <c r="D1136" i="1"/>
  <c r="C1136" i="1"/>
  <c r="H1136" i="1" s="1"/>
  <c r="D1135" i="1"/>
  <c r="C1135" i="1"/>
  <c r="D1134" i="1"/>
  <c r="C1134" i="1"/>
  <c r="H1134" i="1" s="1"/>
  <c r="D1133" i="1"/>
  <c r="C1133" i="1"/>
  <c r="D1132" i="1"/>
  <c r="C1132" i="1"/>
  <c r="H1132" i="1" s="1"/>
  <c r="D1131" i="1"/>
  <c r="C1131" i="1"/>
  <c r="D1130" i="1"/>
  <c r="C1130" i="1"/>
  <c r="H1130" i="1" s="1"/>
  <c r="D1129" i="1"/>
  <c r="C1129" i="1"/>
  <c r="D1128" i="1"/>
  <c r="C1128" i="1"/>
  <c r="H1128" i="1" s="1"/>
  <c r="D1127" i="1"/>
  <c r="C1127" i="1"/>
  <c r="D1126" i="1"/>
  <c r="C1126" i="1"/>
  <c r="H1126" i="1" s="1"/>
  <c r="D1125" i="1"/>
  <c r="C1125" i="1"/>
  <c r="D1124" i="1"/>
  <c r="D1123" i="1"/>
  <c r="C1123" i="1"/>
  <c r="D1122" i="1"/>
  <c r="C1122" i="1"/>
  <c r="H1122" i="1" s="1"/>
  <c r="D1121" i="1"/>
  <c r="C1121" i="1"/>
  <c r="D1120" i="1"/>
  <c r="C1120" i="1"/>
  <c r="H1120" i="1" s="1"/>
  <c r="D1119" i="1"/>
  <c r="C1119" i="1"/>
  <c r="D1118" i="1"/>
  <c r="C1118" i="1"/>
  <c r="H1118" i="1" s="1"/>
  <c r="D1117" i="1"/>
  <c r="C1117" i="1"/>
  <c r="D1116" i="1"/>
  <c r="C1116" i="1"/>
  <c r="H1116" i="1" s="1"/>
  <c r="D1115" i="1"/>
  <c r="C1115" i="1"/>
  <c r="D1114" i="1"/>
  <c r="C1114" i="1"/>
  <c r="H1114" i="1" s="1"/>
  <c r="D1113" i="1"/>
  <c r="C1113" i="1"/>
  <c r="D1112" i="1"/>
  <c r="C1112" i="1"/>
  <c r="H1112" i="1" s="1"/>
  <c r="D1111" i="1"/>
  <c r="C1111" i="1"/>
  <c r="D1110" i="1"/>
  <c r="C1110" i="1"/>
  <c r="H1110" i="1" s="1"/>
  <c r="D1109" i="1"/>
  <c r="C1109" i="1"/>
  <c r="D1108" i="1"/>
  <c r="C1108" i="1"/>
  <c r="H1108" i="1" s="1"/>
  <c r="D1107" i="1"/>
  <c r="C1107" i="1"/>
  <c r="D1106" i="1"/>
  <c r="C1106" i="1"/>
  <c r="H1106" i="1" s="1"/>
  <c r="D1105" i="1"/>
  <c r="C1105" i="1"/>
  <c r="D1104" i="1"/>
  <c r="C1104" i="1"/>
  <c r="H1104" i="1" s="1"/>
  <c r="D1103" i="1"/>
  <c r="C1103" i="1"/>
  <c r="D1102" i="1"/>
  <c r="C1102" i="1"/>
  <c r="H1102" i="1" s="1"/>
  <c r="D1101" i="1"/>
  <c r="C1101" i="1"/>
  <c r="D1100" i="1"/>
  <c r="C1100" i="1"/>
  <c r="H1100" i="1" s="1"/>
  <c r="D1099" i="1"/>
  <c r="C1099" i="1"/>
  <c r="D1098" i="1"/>
  <c r="C1098" i="1"/>
  <c r="H1098" i="1" s="1"/>
  <c r="D1097" i="1"/>
  <c r="C1097" i="1"/>
  <c r="D1096" i="1"/>
  <c r="C1096" i="1"/>
  <c r="H1096" i="1" s="1"/>
  <c r="D1095" i="1"/>
  <c r="C1095" i="1"/>
  <c r="D1094" i="1"/>
  <c r="C1094" i="1"/>
  <c r="H1094" i="1" s="1"/>
  <c r="D1093" i="1"/>
  <c r="C1093" i="1"/>
  <c r="D1092" i="1"/>
  <c r="C1092" i="1"/>
  <c r="H1092" i="1" s="1"/>
  <c r="D1091" i="1"/>
  <c r="C1091" i="1"/>
  <c r="D1090" i="1"/>
  <c r="C1090" i="1"/>
  <c r="H1090" i="1" s="1"/>
  <c r="D1089" i="1"/>
  <c r="C1089" i="1"/>
  <c r="D1088" i="1"/>
  <c r="C1088" i="1"/>
  <c r="H1088" i="1" s="1"/>
  <c r="D1087" i="1"/>
  <c r="C1087" i="1"/>
  <c r="D1086" i="1"/>
  <c r="C1086" i="1"/>
  <c r="H1086" i="1" s="1"/>
  <c r="D1085" i="1"/>
  <c r="C1085" i="1"/>
  <c r="D1084" i="1"/>
  <c r="C1084" i="1"/>
  <c r="H1084" i="1" s="1"/>
  <c r="D1083" i="1"/>
  <c r="C1083" i="1"/>
  <c r="D1082" i="1"/>
  <c r="C1082" i="1"/>
  <c r="H1082" i="1" s="1"/>
  <c r="D1081" i="1"/>
  <c r="C1081" i="1"/>
  <c r="D1080" i="1"/>
  <c r="C1080" i="1"/>
  <c r="H1080" i="1" s="1"/>
  <c r="D1079" i="1"/>
  <c r="C1079" i="1"/>
  <c r="D1078" i="1"/>
  <c r="C1078" i="1"/>
  <c r="H1078" i="1" s="1"/>
  <c r="D1077" i="1"/>
  <c r="C1077" i="1"/>
  <c r="D1076" i="1"/>
  <c r="C1076" i="1"/>
  <c r="H1076" i="1" s="1"/>
  <c r="D1075" i="1"/>
  <c r="D1074" i="1"/>
  <c r="D1073" i="1"/>
  <c r="C1073" i="1"/>
  <c r="D1072" i="1"/>
  <c r="C1072" i="1"/>
  <c r="H1072" i="1" s="1"/>
  <c r="D1071" i="1"/>
  <c r="C1071" i="1"/>
  <c r="D1070" i="1"/>
  <c r="C1070" i="1"/>
  <c r="H1070" i="1" s="1"/>
  <c r="D1069" i="1"/>
  <c r="C1069" i="1"/>
  <c r="D1068" i="1"/>
  <c r="C1068" i="1"/>
  <c r="H1068" i="1" s="1"/>
  <c r="D1067" i="1"/>
  <c r="C1067" i="1"/>
  <c r="D1066" i="1"/>
  <c r="C1066" i="1"/>
  <c r="H1066" i="1" s="1"/>
  <c r="D1065" i="1"/>
  <c r="C1065" i="1"/>
  <c r="D1064" i="1"/>
  <c r="C1064" i="1"/>
  <c r="H1064" i="1" s="1"/>
  <c r="D1063" i="1"/>
  <c r="C1063" i="1"/>
  <c r="D1062" i="1"/>
  <c r="C1062" i="1"/>
  <c r="H1062" i="1" s="1"/>
  <c r="D1061" i="1"/>
  <c r="C1061" i="1"/>
  <c r="D1060" i="1"/>
  <c r="C1060" i="1"/>
  <c r="H1060" i="1" s="1"/>
  <c r="D1059" i="1"/>
  <c r="C1059" i="1"/>
  <c r="D1058" i="1"/>
  <c r="C1058" i="1"/>
  <c r="H1058" i="1" s="1"/>
  <c r="D1057" i="1"/>
  <c r="C1057" i="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6" i="1"/>
  <c r="C1016" i="1"/>
  <c r="H1016" i="1" s="1"/>
  <c r="D1015" i="1"/>
  <c r="C1015" i="1"/>
  <c r="H1015" i="1" s="1"/>
  <c r="D1014" i="1"/>
  <c r="C1014" i="1"/>
  <c r="H1014" i="1" s="1"/>
  <c r="D1013" i="1"/>
  <c r="C1013" i="1"/>
  <c r="H1013"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C642" i="1"/>
  <c r="D641" i="1"/>
  <c r="D636" i="1"/>
  <c r="C636" i="1"/>
  <c r="D635" i="1"/>
  <c r="C635" i="1"/>
  <c r="D632" i="1"/>
  <c r="C632" i="1"/>
  <c r="D631" i="1"/>
  <c r="C631" i="1"/>
  <c r="H631" i="1" s="1"/>
  <c r="D630" i="1"/>
  <c r="C630" i="1"/>
  <c r="D629" i="1"/>
  <c r="C629" i="1"/>
  <c r="H629" i="1" s="1"/>
  <c r="D628" i="1"/>
  <c r="C628" i="1"/>
  <c r="D627" i="1"/>
  <c r="C627" i="1"/>
  <c r="H627" i="1" s="1"/>
  <c r="D626" i="1"/>
  <c r="C626" i="1"/>
  <c r="D625" i="1"/>
  <c r="C625" i="1"/>
  <c r="H625" i="1" s="1"/>
  <c r="D624" i="1"/>
  <c r="C624" i="1"/>
  <c r="D623" i="1"/>
  <c r="C623" i="1"/>
  <c r="H623" i="1" s="1"/>
  <c r="D622" i="1"/>
  <c r="C622" i="1"/>
  <c r="D621" i="1"/>
  <c r="C621" i="1"/>
  <c r="H621" i="1" s="1"/>
  <c r="D620" i="1"/>
  <c r="C620" i="1"/>
  <c r="D619" i="1"/>
  <c r="C619" i="1"/>
  <c r="H619" i="1" s="1"/>
  <c r="D618" i="1"/>
  <c r="C618" i="1"/>
  <c r="D617" i="1"/>
  <c r="C617" i="1"/>
  <c r="H617" i="1" s="1"/>
  <c r="D616" i="1"/>
  <c r="C616" i="1"/>
  <c r="D615" i="1"/>
  <c r="C615" i="1"/>
  <c r="H615" i="1" s="1"/>
  <c r="D614" i="1"/>
  <c r="C614" i="1"/>
  <c r="D613" i="1"/>
  <c r="C613" i="1"/>
  <c r="H613" i="1" s="1"/>
  <c r="D612" i="1"/>
  <c r="C612" i="1"/>
  <c r="D611" i="1"/>
  <c r="C611" i="1"/>
  <c r="H611" i="1" s="1"/>
  <c r="D610" i="1"/>
  <c r="C610" i="1"/>
  <c r="D609" i="1"/>
  <c r="C609" i="1"/>
  <c r="H609" i="1" s="1"/>
  <c r="D608" i="1"/>
  <c r="C608" i="1"/>
  <c r="D607" i="1"/>
  <c r="C607" i="1"/>
  <c r="H607" i="1" s="1"/>
  <c r="D606" i="1"/>
  <c r="C606" i="1"/>
  <c r="D605" i="1"/>
  <c r="C605" i="1"/>
  <c r="H605" i="1" s="1"/>
  <c r="D604" i="1"/>
  <c r="C604" i="1"/>
  <c r="D603" i="1"/>
  <c r="C603" i="1"/>
  <c r="H603" i="1" s="1"/>
  <c r="D602" i="1"/>
  <c r="C602" i="1"/>
  <c r="D601" i="1"/>
  <c r="C601" i="1"/>
  <c r="H601" i="1" s="1"/>
  <c r="D600" i="1"/>
  <c r="C600" i="1"/>
  <c r="D599" i="1"/>
  <c r="C599" i="1"/>
  <c r="H599" i="1" s="1"/>
  <c r="D598" i="1"/>
  <c r="C598" i="1"/>
  <c r="D597" i="1"/>
  <c r="C597" i="1"/>
  <c r="H597" i="1" s="1"/>
  <c r="D596" i="1"/>
  <c r="C596" i="1"/>
  <c r="D595" i="1"/>
  <c r="C595" i="1"/>
  <c r="H595" i="1" s="1"/>
  <c r="D594" i="1"/>
  <c r="C594" i="1"/>
  <c r="D593" i="1"/>
  <c r="C593" i="1"/>
  <c r="H593" i="1" s="1"/>
  <c r="D592" i="1"/>
  <c r="C592" i="1"/>
  <c r="D590" i="1"/>
  <c r="C590" i="1"/>
  <c r="D589" i="1"/>
  <c r="C589" i="1"/>
  <c r="H589" i="1" s="1"/>
  <c r="D588" i="1"/>
  <c r="C588" i="1"/>
  <c r="D587" i="1"/>
  <c r="C587" i="1"/>
  <c r="H587" i="1" s="1"/>
  <c r="D586" i="1"/>
  <c r="C586" i="1"/>
  <c r="D585" i="1"/>
  <c r="C585" i="1"/>
  <c r="H585" i="1" s="1"/>
  <c r="D584" i="1"/>
  <c r="C584" i="1"/>
  <c r="D583" i="1"/>
  <c r="C583" i="1"/>
  <c r="H583" i="1" s="1"/>
  <c r="D582" i="1"/>
  <c r="C582" i="1"/>
  <c r="D581" i="1"/>
  <c r="C581" i="1"/>
  <c r="H581" i="1" s="1"/>
  <c r="D580" i="1"/>
  <c r="C580" i="1"/>
  <c r="D579" i="1"/>
  <c r="C579" i="1"/>
  <c r="H579" i="1" s="1"/>
  <c r="D578" i="1"/>
  <c r="C578" i="1"/>
  <c r="D577" i="1"/>
  <c r="C577" i="1"/>
  <c r="H577" i="1" s="1"/>
  <c r="D576" i="1"/>
  <c r="C576" i="1"/>
  <c r="D575" i="1"/>
  <c r="C575" i="1"/>
  <c r="H575" i="1" s="1"/>
  <c r="D574" i="1"/>
  <c r="C574" i="1"/>
  <c r="D573" i="1"/>
  <c r="C573" i="1"/>
  <c r="H573" i="1" s="1"/>
  <c r="D572" i="1"/>
  <c r="C572" i="1"/>
  <c r="D571" i="1"/>
  <c r="C571" i="1"/>
  <c r="H571" i="1" s="1"/>
  <c r="D570" i="1"/>
  <c r="C570" i="1"/>
  <c r="D569" i="1"/>
  <c r="C569" i="1"/>
  <c r="H569" i="1" s="1"/>
  <c r="D568" i="1"/>
  <c r="C568" i="1"/>
  <c r="D567" i="1"/>
  <c r="C567" i="1"/>
  <c r="H567" i="1" s="1"/>
  <c r="D566" i="1"/>
  <c r="C566" i="1"/>
  <c r="D565" i="1"/>
  <c r="D564" i="1"/>
  <c r="C564" i="1"/>
  <c r="D563" i="1"/>
  <c r="C563" i="1"/>
  <c r="H563" i="1" s="1"/>
  <c r="D562" i="1"/>
  <c r="C562" i="1"/>
  <c r="D561" i="1"/>
  <c r="C561" i="1"/>
  <c r="H561" i="1" s="1"/>
  <c r="D560" i="1"/>
  <c r="C560" i="1"/>
  <c r="D559" i="1"/>
  <c r="C559" i="1"/>
  <c r="H559" i="1" s="1"/>
  <c r="D558" i="1"/>
  <c r="C558" i="1"/>
  <c r="D557" i="1"/>
  <c r="C557" i="1"/>
  <c r="H557" i="1" s="1"/>
  <c r="D556" i="1"/>
  <c r="C556" i="1"/>
  <c r="D555" i="1"/>
  <c r="C555" i="1"/>
  <c r="H555" i="1" s="1"/>
  <c r="D554" i="1"/>
  <c r="C554" i="1"/>
  <c r="D553" i="1"/>
  <c r="C553" i="1"/>
  <c r="H553" i="1" s="1"/>
  <c r="D552" i="1"/>
  <c r="C552" i="1"/>
  <c r="D551" i="1"/>
  <c r="C551" i="1"/>
  <c r="H551" i="1" s="1"/>
  <c r="D550" i="1"/>
  <c r="C550" i="1"/>
  <c r="D549" i="1"/>
  <c r="C549" i="1"/>
  <c r="H549" i="1" s="1"/>
  <c r="D548" i="1"/>
  <c r="C548" i="1"/>
  <c r="D547" i="1"/>
  <c r="C547" i="1"/>
  <c r="H547" i="1" s="1"/>
  <c r="D546" i="1"/>
  <c r="C546" i="1"/>
  <c r="D545" i="1"/>
  <c r="C545" i="1"/>
  <c r="H545" i="1" s="1"/>
  <c r="D544" i="1"/>
  <c r="C544" i="1"/>
  <c r="D543" i="1"/>
  <c r="C543" i="1"/>
  <c r="H543" i="1" s="1"/>
  <c r="D542" i="1"/>
  <c r="C542" i="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D423" i="1"/>
  <c r="C423" i="1"/>
  <c r="H423" i="1" s="1"/>
  <c r="D422" i="1"/>
  <c r="C422" i="1"/>
  <c r="H422" i="1" s="1"/>
  <c r="D421" i="1"/>
  <c r="C421" i="1"/>
  <c r="H421" i="1" s="1"/>
  <c r="D416" i="1"/>
  <c r="C416" i="1"/>
  <c r="H416" i="1" s="1"/>
  <c r="D415" i="1"/>
  <c r="C415" i="1"/>
  <c r="H415" i="1" s="1"/>
  <c r="D414" i="1"/>
  <c r="C414" i="1"/>
  <c r="H414" i="1" s="1"/>
  <c r="D412" i="1"/>
  <c r="D411" i="1"/>
  <c r="C411" i="1"/>
  <c r="H411" i="1" s="1"/>
  <c r="D410" i="1"/>
  <c r="C410" i="1"/>
  <c r="H410" i="1" s="1"/>
  <c r="D409" i="1"/>
  <c r="C409" i="1"/>
  <c r="H409" i="1" s="1"/>
  <c r="D408" i="1"/>
  <c r="C408" i="1"/>
  <c r="H408" i="1" s="1"/>
  <c r="D407" i="1"/>
  <c r="C407" i="1"/>
  <c r="H407" i="1" s="1"/>
  <c r="D406" i="1"/>
  <c r="C406" i="1"/>
  <c r="H406" i="1" s="1"/>
  <c r="D405" i="1"/>
  <c r="C405" i="1"/>
  <c r="H405" i="1" s="1"/>
  <c r="D404" i="1"/>
  <c r="C404" i="1"/>
  <c r="H404" i="1" s="1"/>
  <c r="D403" i="1"/>
  <c r="C403" i="1"/>
  <c r="H403" i="1" s="1"/>
  <c r="D402" i="1"/>
  <c r="C402" i="1"/>
  <c r="H402"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D355" i="1"/>
  <c r="D354" i="1"/>
  <c r="C354" i="1"/>
  <c r="H354" i="1" s="1"/>
  <c r="D353" i="1"/>
  <c r="C353" i="1"/>
  <c r="H353" i="1" s="1"/>
  <c r="D352" i="1"/>
  <c r="C352" i="1"/>
  <c r="H352" i="1" s="1"/>
  <c r="D351" i="1"/>
  <c r="C351" i="1"/>
  <c r="H351" i="1" s="1"/>
  <c r="D350" i="1"/>
  <c r="C350" i="1"/>
  <c r="H350" i="1" s="1"/>
  <c r="D349" i="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D303" i="1"/>
  <c r="D302" i="1"/>
  <c r="C302" i="1"/>
  <c r="H302" i="1" s="1"/>
  <c r="D301" i="1"/>
  <c r="C301" i="1"/>
  <c r="H301" i="1" s="1"/>
  <c r="D300" i="1"/>
  <c r="C300" i="1"/>
  <c r="H300" i="1" s="1"/>
  <c r="D299" i="1"/>
  <c r="C299" i="1"/>
  <c r="H299" i="1" s="1"/>
  <c r="D298" i="1"/>
  <c r="C298" i="1"/>
  <c r="H298" i="1" s="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C102" i="1"/>
  <c r="H102"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C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D44" i="1"/>
  <c r="C44" i="1"/>
  <c r="H44" i="1" s="1"/>
  <c r="D43" i="1"/>
  <c r="C43" i="1"/>
  <c r="H43" i="1" s="1"/>
  <c r="D42" i="1"/>
  <c r="C42" i="1"/>
  <c r="H42" i="1" s="1"/>
  <c r="D41" i="1"/>
  <c r="C41" i="1"/>
  <c r="H41" i="1" s="1"/>
  <c r="D40" i="1"/>
  <c r="C40" i="1"/>
  <c r="H40" i="1" s="1"/>
  <c r="D39" i="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E320" i="9" l="1"/>
  <c r="B320" i="9" s="1"/>
  <c r="C1681" i="1"/>
  <c r="H1681" i="1" s="1"/>
  <c r="H1382" i="1"/>
  <c r="H1383" i="1"/>
  <c r="E340" i="9"/>
  <c r="B340" i="9" s="1"/>
  <c r="E322" i="9"/>
  <c r="B322" i="9" s="1"/>
  <c r="E326" i="9"/>
  <c r="B326" i="9" s="1"/>
  <c r="E37" i="9"/>
  <c r="B37" i="9" s="1"/>
  <c r="E36" i="9"/>
  <c r="B36" i="9" s="1"/>
  <c r="B236" i="9"/>
  <c r="E311" i="9"/>
  <c r="B311" i="9" s="1"/>
  <c r="H1339" i="1"/>
  <c r="E31" i="9"/>
  <c r="B31" i="9" s="1"/>
  <c r="E307" i="9"/>
  <c r="B307" i="9" s="1"/>
  <c r="E312" i="9"/>
  <c r="B312" i="9" s="1"/>
  <c r="E324" i="9"/>
  <c r="B324" i="9" s="1"/>
  <c r="E329" i="9"/>
  <c r="B329" i="9" s="1"/>
  <c r="D51" i="8"/>
  <c r="C1555" i="1"/>
  <c r="H34" i="3"/>
  <c r="D5" i="7"/>
  <c r="I30" i="3"/>
  <c r="D1510" i="1"/>
  <c r="D1511" i="1"/>
  <c r="H1511" i="1"/>
  <c r="H1522" i="1"/>
  <c r="H635" i="1"/>
  <c r="H1057" i="1"/>
  <c r="H1059" i="1"/>
  <c r="H1061" i="1"/>
  <c r="H1063" i="1"/>
  <c r="H1065" i="1"/>
  <c r="H1067" i="1"/>
  <c r="H1069" i="1"/>
  <c r="H1071" i="1"/>
  <c r="H1073" i="1"/>
  <c r="H1077" i="1"/>
  <c r="H1079" i="1"/>
  <c r="H1081" i="1"/>
  <c r="H1083" i="1"/>
  <c r="H1085" i="1"/>
  <c r="H1087" i="1"/>
  <c r="H1089" i="1"/>
  <c r="H1091" i="1"/>
  <c r="H1093" i="1"/>
  <c r="H1095" i="1"/>
  <c r="H1097" i="1"/>
  <c r="H1099" i="1"/>
  <c r="H1101" i="1"/>
  <c r="H1103" i="1"/>
  <c r="H1105" i="1"/>
  <c r="H1107" i="1"/>
  <c r="H1109" i="1"/>
  <c r="H1111" i="1"/>
  <c r="H1113" i="1"/>
  <c r="H1115" i="1"/>
  <c r="H1117" i="1"/>
  <c r="H1119" i="1"/>
  <c r="H1121" i="1"/>
  <c r="H1123" i="1"/>
  <c r="H1125" i="1"/>
  <c r="H1127" i="1"/>
  <c r="H1129" i="1"/>
  <c r="H1131" i="1"/>
  <c r="H1133" i="1"/>
  <c r="H1135" i="1"/>
  <c r="H1137" i="1"/>
  <c r="H1139" i="1"/>
  <c r="H1141" i="1"/>
  <c r="H1143" i="1"/>
  <c r="H1145" i="1"/>
  <c r="H1147" i="1"/>
  <c r="H1149" i="1"/>
  <c r="H1151" i="1"/>
  <c r="H1153" i="1"/>
  <c r="H1155" i="1"/>
  <c r="H1157" i="1"/>
  <c r="H1159" i="1"/>
  <c r="H1161" i="1"/>
  <c r="H1163" i="1"/>
  <c r="H1165" i="1"/>
  <c r="H1167" i="1"/>
  <c r="H1169" i="1"/>
  <c r="H1171" i="1"/>
  <c r="H1173" i="1"/>
  <c r="H1175" i="1"/>
  <c r="H1177" i="1"/>
  <c r="H1179" i="1"/>
  <c r="H1540" i="1"/>
  <c r="J1542" i="1"/>
  <c r="J1544" i="1"/>
  <c r="J1546" i="1"/>
  <c r="J1548" i="1"/>
  <c r="J1550" i="1"/>
  <c r="J1552" i="1"/>
  <c r="J1554" i="1"/>
  <c r="H1556" i="1"/>
  <c r="J1558" i="1"/>
  <c r="J1560" i="1"/>
  <c r="J1562" i="1"/>
  <c r="J1564" i="1"/>
  <c r="J1566" i="1"/>
  <c r="J1568" i="1"/>
  <c r="J1570" i="1"/>
  <c r="H1572" i="1"/>
  <c r="J1574" i="1"/>
  <c r="J1576" i="1"/>
  <c r="J1578" i="1"/>
  <c r="J1580" i="1"/>
  <c r="F8" i="4"/>
  <c r="D7" i="4"/>
  <c r="F355" i="4"/>
  <c r="D354" i="4"/>
  <c r="E418" i="4"/>
  <c r="D413" i="1" s="1"/>
  <c r="F480" i="4"/>
  <c r="D479" i="4"/>
  <c r="F536" i="4"/>
  <c r="F598" i="4"/>
  <c r="D597" i="4"/>
  <c r="E12" i="5"/>
  <c r="D1017" i="1" s="1"/>
  <c r="F35" i="5"/>
  <c r="F52" i="5"/>
  <c r="F120" i="5"/>
  <c r="D119" i="5"/>
  <c r="E339" i="9"/>
  <c r="B339" i="9" s="1"/>
  <c r="F297" i="5"/>
  <c r="D296" i="5"/>
  <c r="D35" i="6"/>
  <c r="F44" i="4"/>
  <c r="D43" i="4"/>
  <c r="F165" i="4"/>
  <c r="D164" i="4"/>
  <c r="F309" i="4"/>
  <c r="D308" i="4"/>
  <c r="F322" i="4"/>
  <c r="D321" i="4"/>
  <c r="F362" i="4"/>
  <c r="D361" i="4"/>
  <c r="E430" i="4"/>
  <c r="E535" i="4"/>
  <c r="E597" i="4"/>
  <c r="D591" i="1" s="1"/>
  <c r="F8" i="5"/>
  <c r="G336" i="9"/>
  <c r="E336" i="9" s="1"/>
  <c r="B336" i="9" s="1"/>
  <c r="D177" i="5"/>
  <c r="F115" i="6"/>
  <c r="D114" i="6"/>
  <c r="E82" i="4"/>
  <c r="D78" i="1" s="1"/>
  <c r="H78" i="1" s="1"/>
  <c r="E164" i="4"/>
  <c r="D160" i="1" s="1"/>
  <c r="D373" i="4"/>
  <c r="F432" i="4"/>
  <c r="D431" i="4"/>
  <c r="F572" i="4"/>
  <c r="D571" i="4"/>
  <c r="E7" i="5"/>
  <c r="D12" i="5"/>
  <c r="D7" i="5" s="1"/>
  <c r="F71" i="5"/>
  <c r="D70" i="5"/>
  <c r="H336" i="9"/>
  <c r="E177" i="5"/>
  <c r="E338" i="9"/>
  <c r="B338" i="9" s="1"/>
  <c r="F256" i="5"/>
  <c r="D255" i="5"/>
  <c r="F130" i="6"/>
  <c r="D129" i="6"/>
  <c r="G346" i="9"/>
  <c r="E346" i="9" s="1"/>
  <c r="E345" i="9" s="1"/>
  <c r="I10" i="3" s="1"/>
  <c r="H542" i="1"/>
  <c r="H544" i="1"/>
  <c r="H546" i="1"/>
  <c r="H548" i="1"/>
  <c r="H550" i="1"/>
  <c r="H552" i="1"/>
  <c r="H554" i="1"/>
  <c r="H556" i="1"/>
  <c r="H558" i="1"/>
  <c r="H560" i="1"/>
  <c r="H562" i="1"/>
  <c r="H564" i="1"/>
  <c r="H566" i="1"/>
  <c r="H568" i="1"/>
  <c r="H570" i="1"/>
  <c r="H572" i="1"/>
  <c r="H574" i="1"/>
  <c r="H576" i="1"/>
  <c r="H578" i="1"/>
  <c r="H580" i="1"/>
  <c r="H582" i="1"/>
  <c r="H584" i="1"/>
  <c r="H586" i="1"/>
  <c r="H588" i="1"/>
  <c r="H590" i="1"/>
  <c r="H592" i="1"/>
  <c r="H594" i="1"/>
  <c r="H596" i="1"/>
  <c r="H598" i="1"/>
  <c r="H600" i="1"/>
  <c r="H602" i="1"/>
  <c r="H604" i="1"/>
  <c r="H606" i="1"/>
  <c r="H608" i="1"/>
  <c r="H610" i="1"/>
  <c r="H612" i="1"/>
  <c r="H614" i="1"/>
  <c r="H616" i="1"/>
  <c r="H618" i="1"/>
  <c r="H620" i="1"/>
  <c r="H622" i="1"/>
  <c r="H624" i="1"/>
  <c r="H626" i="1"/>
  <c r="H628" i="1"/>
  <c r="H630" i="1"/>
  <c r="H632" i="1"/>
  <c r="H636" i="1"/>
  <c r="H1539" i="1"/>
  <c r="J1541" i="1"/>
  <c r="J1543" i="1"/>
  <c r="J1545" i="1"/>
  <c r="J1547" i="1"/>
  <c r="J1549" i="1"/>
  <c r="J1551" i="1"/>
  <c r="J1553" i="1"/>
  <c r="H1555" i="1"/>
  <c r="J1557" i="1"/>
  <c r="J1559" i="1"/>
  <c r="J1561" i="1"/>
  <c r="H1563" i="1"/>
  <c r="J1565" i="1"/>
  <c r="J1567" i="1"/>
  <c r="J1569" i="1"/>
  <c r="H1571" i="1"/>
  <c r="J1573" i="1"/>
  <c r="J1575" i="1"/>
  <c r="H1577" i="1"/>
  <c r="J1579" i="1"/>
  <c r="J1581" i="1"/>
  <c r="E6" i="4"/>
  <c r="F50" i="4"/>
  <c r="D49" i="4"/>
  <c r="F106" i="4"/>
  <c r="D153" i="4"/>
  <c r="F203" i="4"/>
  <c r="D202" i="4"/>
  <c r="F263" i="4"/>
  <c r="D262" i="4"/>
  <c r="D273" i="4"/>
  <c r="F492" i="4"/>
  <c r="D491" i="4"/>
  <c r="F147" i="5"/>
  <c r="E141" i="6"/>
  <c r="I27" i="3"/>
  <c r="D89" i="6"/>
  <c r="E101" i="9"/>
  <c r="B101" i="9" s="1"/>
  <c r="E105" i="9"/>
  <c r="B105" i="9" s="1"/>
  <c r="E109" i="9"/>
  <c r="B109" i="9" s="1"/>
  <c r="E113" i="9"/>
  <c r="B113" i="9" s="1"/>
  <c r="E117" i="9"/>
  <c r="B117" i="9" s="1"/>
  <c r="E121" i="9"/>
  <c r="B121" i="9" s="1"/>
  <c r="E125" i="9"/>
  <c r="B125" i="9" s="1"/>
  <c r="E129" i="9"/>
  <c r="B129" i="9" s="1"/>
  <c r="E133" i="9"/>
  <c r="B133" i="9" s="1"/>
  <c r="E137" i="9"/>
  <c r="B137" i="9" s="1"/>
  <c r="E141" i="9"/>
  <c r="B141" i="9" s="1"/>
  <c r="E145" i="9"/>
  <c r="B145" i="9" s="1"/>
  <c r="E149" i="9"/>
  <c r="B149" i="9" s="1"/>
  <c r="E153" i="9"/>
  <c r="B153" i="9" s="1"/>
  <c r="E157" i="9"/>
  <c r="B157" i="9" s="1"/>
  <c r="E161" i="9"/>
  <c r="B161" i="9" s="1"/>
  <c r="E165" i="9"/>
  <c r="B165" i="9" s="1"/>
  <c r="B231" i="9"/>
  <c r="B237" i="9"/>
  <c r="B247" i="9"/>
  <c r="B253" i="9"/>
  <c r="B263" i="9"/>
  <c r="B269" i="9"/>
  <c r="B285" i="9"/>
  <c r="F135" i="4"/>
  <c r="F170" i="4"/>
  <c r="G314" i="9"/>
  <c r="E314" i="9" s="1"/>
  <c r="B314" i="9" s="1"/>
  <c r="B235" i="9"/>
  <c r="B241" i="9"/>
  <c r="B251" i="9"/>
  <c r="B257" i="9"/>
  <c r="B267" i="9"/>
  <c r="B273" i="9"/>
  <c r="B289" i="9"/>
  <c r="F68" i="4"/>
  <c r="F77" i="4"/>
  <c r="F83" i="4"/>
  <c r="F178" i="4"/>
  <c r="F216" i="4"/>
  <c r="F269" i="4"/>
  <c r="D647" i="4"/>
  <c r="F428" i="4"/>
  <c r="E156" i="9"/>
  <c r="B156" i="9" s="1"/>
  <c r="F13" i="5"/>
  <c r="F171" i="5"/>
  <c r="B150" i="9"/>
  <c r="B154" i="9"/>
  <c r="B158" i="9"/>
  <c r="B162" i="9"/>
  <c r="B166" i="9"/>
  <c r="B233" i="9"/>
  <c r="B243" i="9"/>
  <c r="B249" i="9"/>
  <c r="B259" i="9"/>
  <c r="B265" i="9"/>
  <c r="B275" i="9"/>
  <c r="B281" i="9"/>
  <c r="B291" i="9"/>
  <c r="E648" i="4"/>
  <c r="D642" i="1" s="1"/>
  <c r="H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4"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5" i="1"/>
  <c r="G636" i="1"/>
  <c r="G642"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H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6" i="1"/>
  <c r="G1527" i="1"/>
  <c r="G1528" i="1"/>
  <c r="G1529" i="1"/>
  <c r="G1530" i="1"/>
  <c r="G1531" i="1"/>
  <c r="G1532" i="1"/>
  <c r="G1533" i="1"/>
  <c r="G1534" i="1"/>
  <c r="G1535" i="1"/>
  <c r="G1536" i="1"/>
  <c r="G1539"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5"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1" i="1"/>
  <c r="G1572" i="1"/>
  <c r="G1573" i="1"/>
  <c r="H1573" i="1"/>
  <c r="G1574" i="1"/>
  <c r="H1574" i="1"/>
  <c r="G1575" i="1"/>
  <c r="H1575" i="1"/>
  <c r="G1576" i="1"/>
  <c r="H1576" i="1"/>
  <c r="G1577" i="1"/>
  <c r="G1578" i="1"/>
  <c r="H1578" i="1"/>
  <c r="G1579" i="1"/>
  <c r="H1579" i="1"/>
  <c r="G1580" i="1"/>
  <c r="H1580" i="1"/>
  <c r="G1581" i="1"/>
  <c r="H1581" i="1"/>
  <c r="G1582" i="1"/>
  <c r="H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3" i="1"/>
  <c r="G1624" i="1"/>
  <c r="G1625" i="1"/>
  <c r="G1626" i="1"/>
  <c r="G1627"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2" i="1"/>
  <c r="G1683" i="1"/>
  <c r="G1684" i="1"/>
  <c r="G1685" i="1"/>
  <c r="G1686" i="1"/>
  <c r="E422" i="4"/>
  <c r="H24" i="9"/>
  <c r="G24" i="9"/>
  <c r="E24" i="9" s="1"/>
  <c r="F153" i="4"/>
  <c r="F308" i="4"/>
  <c r="F426" i="4"/>
  <c r="F427" i="4"/>
  <c r="F607" i="4"/>
  <c r="F89" i="5"/>
  <c r="G316" i="9"/>
  <c r="G315" i="9"/>
  <c r="H316" i="9"/>
  <c r="H315" i="9"/>
  <c r="F150" i="5"/>
  <c r="F178" i="5"/>
  <c r="F197" i="5"/>
  <c r="F203" i="5"/>
  <c r="F219" i="5"/>
  <c r="F5" i="6"/>
  <c r="D141" i="6"/>
  <c r="B346" i="9"/>
  <c r="D44" i="8"/>
  <c r="H310" i="9"/>
  <c r="G310" i="9"/>
  <c r="H309" i="9"/>
  <c r="G309" i="9"/>
  <c r="E309" i="9" s="1"/>
  <c r="B309" i="9" s="1"/>
  <c r="H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G178" i="9"/>
  <c r="E178" i="9" s="1"/>
  <c r="B178" i="9" s="1"/>
  <c r="G177" i="9"/>
  <c r="E177" i="9" s="1"/>
  <c r="B177" i="9" s="1"/>
  <c r="G176" i="9"/>
  <c r="E176" i="9" s="1"/>
  <c r="B176" i="9" s="1"/>
  <c r="G175" i="9"/>
  <c r="E175" i="9" s="1"/>
  <c r="B175" i="9" s="1"/>
  <c r="I10" i="9"/>
  <c r="H19" i="9"/>
  <c r="E19" i="9" s="1"/>
  <c r="B19" i="9" s="1"/>
  <c r="G174" i="9"/>
  <c r="E174" i="9" s="1"/>
  <c r="B174" i="9" s="1"/>
  <c r="G1681" i="1" l="1"/>
  <c r="D45" i="8"/>
  <c r="C1628" i="1"/>
  <c r="H33" i="3"/>
  <c r="C1538" i="1"/>
  <c r="F7" i="5"/>
  <c r="H22" i="3"/>
  <c r="C1012" i="1"/>
  <c r="F89" i="6"/>
  <c r="C1485" i="1"/>
  <c r="F491" i="4"/>
  <c r="C485" i="1"/>
  <c r="F255" i="5"/>
  <c r="D251" i="5"/>
  <c r="C1259" i="1"/>
  <c r="D1012" i="1"/>
  <c r="I22" i="3"/>
  <c r="E6" i="5"/>
  <c r="F114" i="6"/>
  <c r="H30" i="3"/>
  <c r="C1510" i="1"/>
  <c r="E639" i="4"/>
  <c r="D633" i="1" s="1"/>
  <c r="D424" i="1"/>
  <c r="F296" i="5"/>
  <c r="C1300" i="1"/>
  <c r="F597" i="4"/>
  <c r="C591" i="1"/>
  <c r="F479" i="4"/>
  <c r="C473" i="1"/>
  <c r="F202" i="4"/>
  <c r="C198" i="1"/>
  <c r="F49" i="4"/>
  <c r="C45" i="1"/>
  <c r="F70" i="5"/>
  <c r="D69" i="5"/>
  <c r="C1075" i="1"/>
  <c r="F571" i="4"/>
  <c r="C565" i="1"/>
  <c r="F373" i="4"/>
  <c r="C368" i="1"/>
  <c r="F361" i="4"/>
  <c r="D360" i="4"/>
  <c r="D417" i="4" s="1"/>
  <c r="C356" i="1"/>
  <c r="C303" i="1"/>
  <c r="F43" i="4"/>
  <c r="C39" i="1"/>
  <c r="E152" i="4"/>
  <c r="I31" i="3"/>
  <c r="D1537" i="1"/>
  <c r="F273" i="4"/>
  <c r="C269" i="1"/>
  <c r="F129" i="6"/>
  <c r="C1525" i="1"/>
  <c r="F177" i="5"/>
  <c r="D176" i="5"/>
  <c r="H24" i="3"/>
  <c r="C1181" i="1"/>
  <c r="D535" i="4"/>
  <c r="F82" i="4"/>
  <c r="E179" i="9"/>
  <c r="B179" i="9" s="1"/>
  <c r="F228" i="9"/>
  <c r="B228" i="9" s="1"/>
  <c r="E310" i="9"/>
  <c r="B310" i="9" s="1"/>
  <c r="F647" i="4"/>
  <c r="C641" i="1"/>
  <c r="F262" i="4"/>
  <c r="C258" i="1"/>
  <c r="D152" i="4"/>
  <c r="C149" i="1"/>
  <c r="I17" i="3"/>
  <c r="D2" i="1"/>
  <c r="I24" i="3"/>
  <c r="E176" i="5"/>
  <c r="D1180" i="1" s="1"/>
  <c r="D1181" i="1"/>
  <c r="F12" i="5"/>
  <c r="C1017" i="1"/>
  <c r="F431" i="4"/>
  <c r="D430" i="4"/>
  <c r="C425" i="1"/>
  <c r="E640" i="4"/>
  <c r="D634" i="1" s="1"/>
  <c r="D529" i="1"/>
  <c r="F321" i="4"/>
  <c r="C316" i="1"/>
  <c r="F164" i="4"/>
  <c r="C160" i="1"/>
  <c r="F35" i="6"/>
  <c r="H28" i="3"/>
  <c r="C1431" i="1"/>
  <c r="F119" i="5"/>
  <c r="C1124" i="1"/>
  <c r="F354" i="4"/>
  <c r="C349" i="1"/>
  <c r="F7" i="4"/>
  <c r="D6" i="4"/>
  <c r="C3" i="1"/>
  <c r="K1481" i="9"/>
  <c r="G344" i="9"/>
  <c r="E344" i="9" s="1"/>
  <c r="B344" i="9" s="1"/>
  <c r="I39" i="3"/>
  <c r="C1621" i="1"/>
  <c r="G343" i="9"/>
  <c r="E343" i="9" s="1"/>
  <c r="F141" i="6"/>
  <c r="H31" i="3"/>
  <c r="C1537" i="1"/>
  <c r="G348" i="9"/>
  <c r="E348" i="9" s="1"/>
  <c r="E315" i="9"/>
  <c r="B315" i="9" s="1"/>
  <c r="E316" i="9"/>
  <c r="B316" i="9" s="1"/>
  <c r="B24" i="9"/>
  <c r="E643" i="4"/>
  <c r="D417" i="1"/>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H1628" i="1" l="1"/>
  <c r="G1628" i="1"/>
  <c r="I40" i="3"/>
  <c r="C1622" i="1"/>
  <c r="G1538" i="1"/>
  <c r="H1538" i="1"/>
  <c r="F417" i="4"/>
  <c r="C412" i="1"/>
  <c r="H160" i="1"/>
  <c r="G160" i="1"/>
  <c r="H149" i="1"/>
  <c r="G149" i="1"/>
  <c r="H641" i="1"/>
  <c r="G641" i="1"/>
  <c r="H303" i="1"/>
  <c r="G303" i="1"/>
  <c r="H45" i="1"/>
  <c r="G45" i="1"/>
  <c r="H473" i="1"/>
  <c r="G473" i="1"/>
  <c r="H1300" i="1"/>
  <c r="G1300" i="1"/>
  <c r="H1510" i="1"/>
  <c r="G1510" i="1"/>
  <c r="H349" i="1"/>
  <c r="G349" i="1"/>
  <c r="H1431" i="1"/>
  <c r="G1431" i="1"/>
  <c r="H1017" i="1"/>
  <c r="G1017" i="1"/>
  <c r="D299" i="4"/>
  <c r="H18" i="3"/>
  <c r="C148" i="1"/>
  <c r="F152" i="4"/>
  <c r="F176" i="5"/>
  <c r="C1180" i="1"/>
  <c r="H269" i="1"/>
  <c r="G269" i="1"/>
  <c r="E299" i="4"/>
  <c r="I18" i="3"/>
  <c r="D148" i="1"/>
  <c r="H368" i="1"/>
  <c r="G368" i="1"/>
  <c r="H1075" i="1"/>
  <c r="G1075" i="1"/>
  <c r="H485" i="1"/>
  <c r="G485" i="1"/>
  <c r="H1012" i="1"/>
  <c r="G1012" i="1"/>
  <c r="H3" i="1"/>
  <c r="G3" i="1"/>
  <c r="H316" i="1"/>
  <c r="G316" i="1"/>
  <c r="H425" i="1"/>
  <c r="G425" i="1"/>
  <c r="H258" i="1"/>
  <c r="G258" i="1"/>
  <c r="D640" i="4"/>
  <c r="C529" i="1"/>
  <c r="F535" i="4"/>
  <c r="H39" i="1"/>
  <c r="G39" i="1"/>
  <c r="H356" i="1"/>
  <c r="G356" i="1"/>
  <c r="F69" i="5"/>
  <c r="H23" i="3"/>
  <c r="C1074" i="1"/>
  <c r="H198" i="1"/>
  <c r="G198" i="1"/>
  <c r="H591" i="1"/>
  <c r="G591" i="1"/>
  <c r="H1259" i="1"/>
  <c r="G1259" i="1"/>
  <c r="H17" i="3"/>
  <c r="C2" i="1"/>
  <c r="F6" i="4"/>
  <c r="D422" i="4"/>
  <c r="H1124" i="1"/>
  <c r="G1124" i="1"/>
  <c r="D639" i="4"/>
  <c r="C424" i="1"/>
  <c r="F430" i="4"/>
  <c r="H1181" i="1"/>
  <c r="G1181" i="1"/>
  <c r="H1525" i="1"/>
  <c r="G1525" i="1"/>
  <c r="D418" i="4"/>
  <c r="C355" i="1"/>
  <c r="F360" i="4"/>
  <c r="H565" i="1"/>
  <c r="G565" i="1"/>
  <c r="H299" i="9"/>
  <c r="D1011" i="1"/>
  <c r="F251" i="5"/>
  <c r="H25" i="3"/>
  <c r="C1255" i="1"/>
  <c r="H1485" i="1"/>
  <c r="G1485" i="1"/>
  <c r="D6" i="5"/>
  <c r="D637" i="1"/>
  <c r="B348" i="9"/>
  <c r="E347" i="9"/>
  <c r="H1537" i="1"/>
  <c r="G1537" i="1"/>
  <c r="H9" i="3"/>
  <c r="B343" i="9"/>
  <c r="E342" i="9"/>
  <c r="H1621" i="1"/>
  <c r="G1621" i="1"/>
  <c r="H11" i="3"/>
  <c r="H1622" i="1" l="1"/>
  <c r="G1622" i="1"/>
  <c r="F639" i="4"/>
  <c r="C633" i="1"/>
  <c r="H148" i="1"/>
  <c r="G148" i="1"/>
  <c r="H2" i="1"/>
  <c r="G2" i="1"/>
  <c r="H1074" i="1"/>
  <c r="G1074" i="1"/>
  <c r="H529" i="1"/>
  <c r="G529" i="1"/>
  <c r="D295" i="1"/>
  <c r="E301" i="4"/>
  <c r="D297" i="1" s="1"/>
  <c r="E423" i="4"/>
  <c r="E300" i="4"/>
  <c r="D296" i="1" s="1"/>
  <c r="C295" i="1"/>
  <c r="D423" i="4"/>
  <c r="D301" i="4"/>
  <c r="F299" i="4"/>
  <c r="H424" i="1"/>
  <c r="G424" i="1"/>
  <c r="D300" i="4"/>
  <c r="F640" i="4"/>
  <c r="C634" i="1"/>
  <c r="H355" i="1"/>
  <c r="G355" i="1"/>
  <c r="C417" i="1"/>
  <c r="D643" i="4"/>
  <c r="D424" i="4"/>
  <c r="F422" i="4"/>
  <c r="C1011" i="1"/>
  <c r="G306" i="9"/>
  <c r="E306" i="9" s="1"/>
  <c r="B306" i="9" s="1"/>
  <c r="G299" i="9"/>
  <c r="E299" i="9" s="1"/>
  <c r="F6" i="5"/>
  <c r="F418" i="4"/>
  <c r="C413" i="1"/>
  <c r="H1180" i="1"/>
  <c r="G1180" i="1"/>
  <c r="H412" i="1"/>
  <c r="G412" i="1"/>
  <c r="H1255" i="1"/>
  <c r="G1255" i="1"/>
  <c r="N3" i="9"/>
  <c r="I11" i="3"/>
  <c r="K3" i="9"/>
  <c r="I9" i="3"/>
  <c r="C296" i="1" l="1"/>
  <c r="F300" i="4"/>
  <c r="C297" i="1"/>
  <c r="F301" i="4"/>
  <c r="H20" i="9"/>
  <c r="E425" i="4"/>
  <c r="D420" i="1" s="1"/>
  <c r="D418" i="1"/>
  <c r="E424" i="4"/>
  <c r="D419" i="1" s="1"/>
  <c r="E644" i="4"/>
  <c r="B299" i="9"/>
  <c r="F424" i="4"/>
  <c r="C419" i="1"/>
  <c r="G20" i="9"/>
  <c r="D644" i="4"/>
  <c r="D425" i="4"/>
  <c r="F423" i="4"/>
  <c r="C418" i="1"/>
  <c r="H413" i="1"/>
  <c r="G413" i="1"/>
  <c r="F643" i="4"/>
  <c r="C637" i="1"/>
  <c r="H634" i="1"/>
  <c r="G634" i="1"/>
  <c r="H295" i="1"/>
  <c r="G295" i="1"/>
  <c r="H8" i="3"/>
  <c r="M3" i="9" s="1"/>
  <c r="H1011" i="1"/>
  <c r="G1011" i="1"/>
  <c r="H417" i="1"/>
  <c r="G417" i="1"/>
  <c r="H633" i="1"/>
  <c r="G633" i="1"/>
  <c r="G419" i="1" l="1"/>
  <c r="H419" i="1"/>
  <c r="E646" i="4"/>
  <c r="D638" i="1"/>
  <c r="E645" i="4"/>
  <c r="H296" i="1"/>
  <c r="G296" i="1"/>
  <c r="H334" i="9"/>
  <c r="G334" i="9"/>
  <c r="E334" i="9" s="1"/>
  <c r="C420" i="1"/>
  <c r="F425" i="4"/>
  <c r="H637" i="1"/>
  <c r="G637" i="1"/>
  <c r="D646" i="4"/>
  <c r="F644" i="4"/>
  <c r="C638" i="1"/>
  <c r="H297" i="1"/>
  <c r="G297" i="1"/>
  <c r="D645" i="4"/>
  <c r="H418" i="1"/>
  <c r="G418" i="1"/>
  <c r="E20" i="9"/>
  <c r="B20" i="9" s="1"/>
  <c r="D649" i="4" l="1"/>
  <c r="C639" i="1"/>
  <c r="F645" i="4"/>
  <c r="G638" i="1"/>
  <c r="H638" i="1"/>
  <c r="D640" i="1"/>
  <c r="E650" i="4"/>
  <c r="F646" i="4"/>
  <c r="C640" i="1"/>
  <c r="D650" i="4"/>
  <c r="H420" i="1"/>
  <c r="G420" i="1"/>
  <c r="B334" i="9"/>
  <c r="E298" i="9"/>
  <c r="I8" i="3" s="1"/>
  <c r="E649" i="4"/>
  <c r="D639" i="1"/>
  <c r="I19" i="3" l="1"/>
  <c r="D643" i="1"/>
  <c r="H640" i="1"/>
  <c r="G640" i="1"/>
  <c r="H19" i="3"/>
  <c r="C643" i="1"/>
  <c r="F649" i="4"/>
  <c r="G297" i="9"/>
  <c r="E297" i="9" s="1"/>
  <c r="B297" i="9" s="1"/>
  <c r="I20" i="3"/>
  <c r="D644" i="1"/>
  <c r="H20" i="3"/>
  <c r="C644" i="1"/>
  <c r="F650" i="4"/>
  <c r="H639" i="1"/>
  <c r="G639" i="1"/>
  <c r="H7" i="3"/>
  <c r="J3" i="9" s="1"/>
  <c r="G16" i="9" s="1"/>
  <c r="G21" i="9" l="1"/>
  <c r="G15" i="9"/>
  <c r="K9" i="9"/>
  <c r="I7" i="9"/>
  <c r="H295" i="9"/>
  <c r="K13" i="9"/>
  <c r="G17" i="9"/>
  <c r="K12" i="9"/>
  <c r="J11" i="9"/>
  <c r="J8" i="9"/>
  <c r="K5" i="9"/>
  <c r="G18" i="9"/>
  <c r="J17" i="9"/>
  <c r="M16" i="9"/>
  <c r="M15" i="9"/>
  <c r="J12" i="9"/>
  <c r="I11" i="9"/>
  <c r="J9" i="9"/>
  <c r="I8" i="9"/>
  <c r="K6" i="9"/>
  <c r="J5" i="9"/>
  <c r="H18" i="9"/>
  <c r="H644" i="1"/>
  <c r="G644" i="1"/>
  <c r="G22" i="9"/>
  <c r="I17" i="9"/>
  <c r="L16" i="9"/>
  <c r="L15" i="9"/>
  <c r="J13" i="9"/>
  <c r="I12" i="9"/>
  <c r="K10" i="9"/>
  <c r="I9" i="9"/>
  <c r="K7" i="9"/>
  <c r="J6" i="9"/>
  <c r="I5" i="9"/>
  <c r="E5" i="9" s="1"/>
  <c r="L293" i="9"/>
  <c r="F293" i="9" s="1"/>
  <c r="H21" i="9"/>
  <c r="H17" i="9"/>
  <c r="H16" i="9"/>
  <c r="E16" i="9" s="1"/>
  <c r="H15" i="9"/>
  <c r="E15" i="9" s="1"/>
  <c r="I13" i="9"/>
  <c r="K11" i="9"/>
  <c r="J10" i="9"/>
  <c r="E10" i="9" s="1"/>
  <c r="B10" i="9" s="1"/>
  <c r="K8" i="9"/>
  <c r="J7" i="9"/>
  <c r="I6" i="9"/>
  <c r="H22" i="9"/>
  <c r="G295" i="9"/>
  <c r="E295" i="9" s="1"/>
  <c r="H643" i="1"/>
  <c r="G643" i="1"/>
  <c r="E21" i="9"/>
  <c r="B21" i="9" s="1"/>
  <c r="B293" i="9"/>
  <c r="F23" i="9"/>
  <c r="B295" i="9"/>
  <c r="E23" i="9"/>
  <c r="I7" i="3" s="1"/>
  <c r="E17" i="9" l="1"/>
  <c r="B17" i="9" s="1"/>
  <c r="F15" i="9"/>
  <c r="F16" i="9"/>
  <c r="B16" i="9" s="1"/>
  <c r="E13" i="9"/>
  <c r="B13" i="9" s="1"/>
  <c r="E6" i="9"/>
  <c r="B6" i="9" s="1"/>
  <c r="E8" i="9"/>
  <c r="B8" i="9" s="1"/>
  <c r="E9" i="9"/>
  <c r="B9" i="9" s="1"/>
  <c r="E12" i="9"/>
  <c r="B12" i="9" s="1"/>
  <c r="E11" i="9"/>
  <c r="B11" i="9" s="1"/>
  <c r="E7" i="9"/>
  <c r="B7" i="9" s="1"/>
  <c r="E18" i="9"/>
  <c r="B18" i="9" s="1"/>
  <c r="E22" i="9"/>
  <c r="B22" i="9" s="1"/>
  <c r="B5" i="9"/>
  <c r="B15" i="9"/>
  <c r="F14" i="9" l="1"/>
  <c r="F3" i="9" s="1"/>
  <c r="E4" i="9"/>
  <c r="E14" i="9"/>
  <c r="I13" i="3" s="1"/>
  <c r="E3" i="9" l="1"/>
</calcChain>
</file>

<file path=xl/sharedStrings.xml><?xml version="1.0" encoding="utf-8"?>
<sst xmlns="http://schemas.openxmlformats.org/spreadsheetml/2006/main" count="4733" uniqueCount="3656">
  <si>
    <t>Obveznik:</t>
  </si>
  <si>
    <t>42776 - Osnovna škola Sesvetska Sela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</si>
  <si>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</si>
  <si>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</si>
  <si>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</si>
  <si>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</si>
  <si>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</si>
  <si>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</si>
  <si>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</si>
  <si>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</si>
  <si>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</si>
  <si>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</si>
  <si>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</si>
  <si>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</si>
  <si>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</si>
  <si>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</si>
  <si>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</si>
  <si>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</si>
  <si>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</si>
  <si>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</si>
  <si>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</si>
  <si>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</si>
  <si>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</si>
  <si>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</si>
  <si>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</si>
  <si>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</si>
  <si>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</si>
  <si>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</si>
  <si>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</si>
  <si>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</si>
  <si>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</si>
  <si>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</si>
  <si>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</si>
  <si>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</si>
  <si>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</si>
  <si>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</si>
  <si>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</si>
  <si>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</si>
  <si>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</si>
  <si>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</si>
  <si>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</si>
  <si>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</si>
  <si>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</si>
  <si>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</si>
  <si>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</si>
  <si>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</si>
  <si>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</si>
  <si>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</si>
  <si>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</si>
  <si>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</si>
  <si>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</si>
  <si>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</si>
  <si>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</si>
  <si>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</si>
  <si>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</si>
  <si>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</si>
  <si>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</si>
  <si>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</si>
  <si>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</si>
  <si>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</si>
  <si>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</si>
  <si>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</si>
  <si>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</si>
  <si>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</si>
  <si>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</si>
  <si>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</si>
  <si>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</si>
  <si>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</si>
  <si>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</si>
  <si>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</si>
  <si>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</si>
  <si>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</si>
  <si>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</si>
  <si>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</si>
  <si>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</si>
  <si>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</si>
  <si>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</si>
  <si>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</si>
  <si>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</si>
  <si>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</si>
  <si>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</si>
  <si>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</si>
  <si>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</si>
  <si>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</si>
  <si>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</si>
  <si>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</si>
  <si>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</si>
  <si>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</si>
  <si>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</si>
  <si>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</si>
  <si>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</si>
  <si>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</si>
  <si>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</si>
  <si>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</si>
  <si>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</si>
  <si>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</si>
  <si>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</si>
  <si>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</si>
  <si>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</si>
  <si>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</si>
  <si>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</si>
  <si>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</si>
  <si>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</si>
  <si>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</si>
  <si>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</si>
  <si>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</si>
  <si>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</si>
  <si>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</si>
  <si>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</si>
  <si>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</si>
  <si>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</si>
  <si>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</si>
  <si>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</si>
  <si>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</si>
  <si>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</si>
  <si>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</si>
  <si>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</si>
  <si>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</si>
  <si>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</si>
  <si>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</si>
  <si>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</si>
  <si>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</si>
  <si>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</si>
  <si>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</si>
  <si>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</si>
  <si>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</si>
  <si>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</si>
  <si>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</si>
  <si>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</si>
  <si>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</si>
  <si>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</si>
  <si>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</si>
  <si>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</si>
  <si>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</si>
  <si>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</si>
  <si>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</si>
  <si>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</si>
  <si>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</si>
  <si>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</si>
  <si>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</si>
  <si>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</si>
  <si>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</si>
  <si>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</si>
  <si>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</si>
  <si>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</si>
  <si>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</si>
  <si>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</si>
  <si>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</si>
  <si>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</si>
  <si>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</si>
  <si>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</si>
  <si>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</si>
  <si>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</si>
  <si>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</si>
  <si>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</si>
  <si>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</si>
  <si>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</si>
  <si>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</si>
  <si>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</si>
  <si>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</si>
  <si>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</si>
  <si>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</si>
  <si>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</si>
  <si>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</si>
  <si>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</si>
  <si>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</si>
  <si>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</si>
  <si>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</si>
  <si>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</si>
  <si>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</si>
  <si>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</si>
  <si>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</si>
  <si>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</si>
  <si>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</si>
  <si>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</si>
  <si>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</si>
  <si>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</si>
  <si>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</si>
  <si>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</si>
  <si>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</si>
  <si>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</si>
  <si>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</si>
  <si>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</si>
  <si>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</si>
  <si>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</si>
  <si>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</si>
  <si>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</si>
  <si>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</si>
  <si>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</si>
  <si>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</si>
  <si>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</si>
  <si>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</si>
  <si>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</si>
  <si>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</si>
  <si>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</si>
  <si>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</si>
  <si>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</si>
  <si>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</si>
  <si>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</si>
  <si>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</si>
  <si>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</si>
  <si>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</si>
  <si>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</si>
  <si>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</si>
  <si>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</si>
  <si>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</si>
  <si>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</si>
  <si>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</si>
  <si>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</si>
  <si>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</si>
  <si>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</si>
  <si>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</si>
  <si>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</si>
  <si>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</si>
  <si>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</si>
  <si>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</si>
  <si>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</si>
  <si>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</si>
  <si>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</si>
  <si>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</si>
  <si>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</si>
  <si>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</si>
  <si>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</si>
  <si>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</si>
  <si>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</si>
  <si>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</si>
  <si>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</si>
  <si>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</si>
  <si>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</si>
  <si>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</si>
  <si>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</si>
  <si>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</si>
  <si>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</si>
  <si>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</si>
  <si>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</si>
  <si>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</si>
  <si>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</si>
  <si>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</si>
  <si>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</si>
  <si>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</si>
  <si>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</si>
  <si>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</si>
  <si>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</si>
  <si>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</si>
  <si>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</si>
  <si>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</si>
  <si>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</si>
  <si>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</si>
  <si>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</si>
  <si>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</si>
  <si>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</si>
  <si>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</si>
  <si>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</si>
  <si>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</si>
  <si>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</si>
  <si>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</si>
  <si>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</si>
  <si>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</si>
  <si>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</si>
  <si>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</si>
  <si>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</si>
  <si>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</si>
  <si>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</si>
  <si>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</si>
  <si>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</si>
  <si>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</si>
  <si>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</si>
  <si>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</si>
  <si>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</si>
  <si>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</si>
  <si>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</si>
  <si>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</si>
  <si>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</si>
  <si>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</si>
  <si>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</si>
  <si>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</si>
  <si>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</si>
  <si>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</si>
  <si>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</si>
  <si>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</si>
  <si>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</si>
  <si>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</si>
  <si>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</si>
  <si>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</si>
  <si>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</si>
  <si>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</si>
  <si>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</si>
  <si>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</si>
  <si>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</si>
  <si>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</si>
  <si>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</si>
  <si>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</si>
  <si>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</si>
  <si>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</si>
  <si>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</si>
  <si>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</si>
  <si>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</si>
  <si>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</si>
  <si>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</si>
  <si>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</si>
  <si>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</si>
  <si>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</si>
  <si>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</si>
  <si>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</si>
  <si>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</si>
  <si>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</si>
  <si>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</si>
  <si>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</si>
  <si>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</si>
  <si>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</si>
  <si>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</si>
  <si>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</si>
  <si>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</si>
  <si>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</si>
  <si>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</si>
  <si>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</si>
  <si>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</si>
  <si>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</si>
  <si>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</si>
  <si>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</si>
  <si>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</si>
  <si>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</si>
  <si>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</si>
  <si>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</si>
  <si>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</si>
  <si>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</si>
  <si>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</si>
  <si>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</si>
  <si>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</si>
  <si>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</si>
  <si>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</si>
  <si>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</si>
  <si>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</si>
  <si>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</si>
  <si>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</si>
  <si>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</si>
  <si>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</si>
  <si>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</si>
  <si>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</si>
  <si>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</si>
  <si>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</si>
  <si>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</si>
  <si>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</si>
  <si>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</si>
  <si>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</si>
  <si>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</si>
  <si>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</si>
  <si>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</si>
  <si>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</si>
  <si>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</si>
  <si>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</si>
  <si>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</si>
  <si>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</si>
  <si>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</si>
  <si>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</si>
  <si>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</si>
  <si>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</si>
  <si>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</si>
  <si>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</si>
  <si>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</si>
  <si>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</si>
  <si>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</si>
  <si>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</si>
  <si>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</si>
  <si>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</si>
  <si>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</si>
  <si>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</si>
  <si>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</si>
  <si>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</si>
  <si>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</si>
  <si>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</si>
  <si>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</si>
  <si>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</si>
  <si>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</si>
  <si>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</si>
  <si>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</si>
  <si>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</si>
  <si>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</si>
  <si>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</si>
  <si>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</si>
  <si>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</si>
  <si>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</si>
  <si>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</si>
  <si>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</si>
  <si>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</si>
  <si>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</si>
  <si>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</si>
  <si>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</si>
  <si>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</si>
  <si>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</si>
  <si>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</si>
  <si>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</si>
  <si>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</si>
  <si>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</si>
  <si>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</si>
  <si>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</si>
  <si>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</si>
  <si>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</si>
  <si>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</si>
  <si>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</si>
  <si>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</si>
  <si>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</si>
  <si>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</si>
  <si>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</si>
  <si>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</si>
  <si>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</si>
  <si>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</si>
  <si>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</si>
  <si>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</si>
  <si>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</si>
  <si>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</si>
  <si>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</si>
  <si>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</si>
  <si>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</si>
  <si>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</si>
  <si>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</si>
  <si>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</si>
  <si>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</si>
  <si>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</si>
  <si>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</si>
  <si>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</si>
  <si>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</si>
  <si>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</si>
  <si>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</si>
  <si>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</si>
  <si>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</si>
  <si>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</si>
  <si>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</si>
  <si>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</si>
  <si>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</si>
  <si>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</si>
  <si>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</si>
  <si>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</si>
  <si>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</si>
  <si>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</si>
  <si>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</si>
  <si>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</si>
  <si>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</si>
  <si>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</si>
  <si>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</si>
  <si>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</si>
  <si>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</si>
  <si>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</si>
  <si>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</si>
  <si>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</si>
  <si>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</si>
  <si>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</si>
  <si>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</si>
  <si>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</si>
  <si>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</si>
  <si>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</si>
  <si>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</si>
  <si>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</si>
  <si>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</si>
  <si>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</si>
  <si>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</si>
  <si>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</si>
  <si>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</si>
  <si>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</si>
  <si>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</si>
  <si>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</si>
  <si>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</si>
  <si>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</si>
  <si>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</si>
  <si>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</si>
  <si>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</si>
  <si>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</si>
  <si>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</si>
  <si>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</si>
  <si>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</si>
  <si>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</si>
  <si>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</si>
  <si>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</si>
  <si>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</si>
  <si>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</si>
  <si>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</si>
  <si>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</si>
  <si>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</si>
  <si>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</si>
  <si>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</si>
  <si>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</si>
  <si>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</si>
  <si>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</si>
  <si>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</si>
  <si>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</si>
  <si>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</si>
  <si>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</si>
  <si>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</si>
  <si>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</si>
  <si>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</si>
  <si>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</si>
  <si>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</si>
  <si>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</si>
  <si>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</si>
  <si>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</si>
  <si>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</si>
  <si>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</si>
  <si>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</si>
  <si>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</si>
  <si>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</si>
  <si>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</si>
  <si>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</si>
  <si>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</si>
  <si>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</si>
  <si>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</si>
  <si>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</si>
  <si>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</si>
  <si>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</si>
  <si>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</si>
  <si>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</si>
  <si>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</si>
  <si>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</si>
  <si>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</si>
  <si>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</si>
  <si>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</si>
  <si>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</si>
  <si>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</si>
  <si>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</si>
  <si>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</si>
  <si>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</si>
  <si>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</si>
  <si>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</si>
  <si>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</si>
  <si>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</si>
  <si>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</si>
  <si>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</si>
  <si>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</si>
  <si>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</si>
  <si>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</si>
  <si>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</si>
  <si>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</si>
  <si>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</si>
  <si>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</si>
  <si>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</si>
  <si>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</si>
  <si>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</si>
  <si>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</si>
  <si>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</si>
  <si>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</si>
  <si>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</si>
  <si>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</si>
  <si>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</si>
  <si>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</si>
  <si>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</si>
  <si>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</si>
  <si>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</si>
  <si>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</si>
  <si>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</si>
  <si>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</si>
  <si>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</si>
  <si>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</si>
  <si>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</si>
  <si>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</si>
  <si>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</si>
  <si>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</si>
  <si>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</si>
  <si>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</si>
  <si>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</si>
  <si>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</si>
  <si>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</si>
  <si>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</si>
  <si>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</si>
  <si>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</si>
  <si>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</si>
  <si>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</si>
  <si>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</si>
  <si>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</si>
  <si>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</si>
  <si>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</si>
  <si>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</si>
  <si>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</si>
  <si>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</si>
  <si>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</si>
  <si>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</si>
  <si>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</si>
  <si>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</si>
  <si>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</si>
  <si>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</si>
  <si>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</si>
  <si>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</si>
  <si>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</si>
  <si>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</si>
  <si>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</si>
  <si>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</si>
  <si>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</si>
  <si>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</si>
  <si>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</si>
  <si>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</si>
  <si>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</si>
  <si>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</si>
  <si>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</si>
  <si>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</si>
  <si>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</si>
  <si>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</si>
  <si>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</si>
  <si>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</si>
  <si>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</si>
  <si>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</si>
  <si>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</si>
  <si>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</si>
  <si>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</si>
  <si>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</si>
  <si>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</si>
  <si>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</si>
  <si>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</si>
  <si>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</si>
  <si>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</si>
  <si>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</si>
  <si>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</si>
  <si>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</si>
  <si>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</si>
  <si>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</si>
  <si>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</si>
  <si>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</si>
  <si>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</si>
  <si>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</si>
  <si>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</si>
  <si>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</si>
  <si>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</si>
  <si>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</si>
  <si>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</si>
  <si>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</si>
  <si>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</si>
  <si>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</si>
  <si>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</si>
  <si>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</si>
  <si>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</si>
  <si>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</si>
  <si>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</si>
  <si>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</si>
  <si>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</si>
  <si>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</si>
  <si>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</si>
  <si>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</si>
  <si>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</si>
  <si>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</si>
  <si>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</si>
  <si>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</si>
  <si>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</si>
  <si>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</si>
  <si>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</si>
  <si>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</si>
  <si>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</si>
  <si>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</si>
  <si>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</si>
  <si>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</si>
  <si>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</si>
  <si>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</si>
  <si>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</si>
  <si>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</si>
  <si>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</si>
  <si>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</si>
  <si>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</si>
  <si>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</si>
  <si>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</si>
  <si>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</si>
  <si>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</si>
  <si>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</si>
  <si>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</si>
  <si>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</si>
  <si>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</si>
  <si>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</si>
  <si>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</si>
  <si>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</si>
  <si>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</si>
  <si>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</si>
  <si>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</si>
  <si>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</si>
  <si>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</si>
  <si>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</si>
  <si>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</si>
  <si>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</si>
  <si>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</si>
  <si>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</si>
  <si>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</si>
  <si>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</si>
  <si>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</si>
  <si>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</si>
  <si>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</si>
  <si>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</si>
  <si>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</si>
  <si>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</si>
  <si>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</si>
  <si>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</si>
  <si>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</si>
  <si>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</si>
  <si>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</si>
  <si>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</si>
  <si>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</si>
  <si>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</si>
  <si>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</si>
  <si>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</si>
  <si>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</si>
  <si>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</si>
  <si>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</si>
  <si>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</si>
  <si>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</si>
  <si>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</si>
  <si>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</si>
  <si>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</si>
  <si>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</si>
  <si>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</si>
  <si>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</si>
  <si>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</si>
  <si>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</si>
  <si>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</si>
  <si>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</si>
  <si>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</si>
  <si>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</si>
  <si>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</si>
  <si>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</si>
  <si>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</si>
  <si>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</si>
  <si>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</si>
  <si>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</si>
  <si>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</si>
  <si>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</si>
  <si>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</si>
  <si>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</si>
  <si>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</si>
  <si>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</si>
  <si>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</si>
  <si>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</si>
  <si>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</si>
  <si>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</si>
  <si>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</si>
  <si>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</si>
  <si>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</si>
  <si>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</si>
  <si>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</si>
  <si>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</si>
  <si>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</si>
  <si>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</si>
  <si>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</si>
  <si>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</si>
  <si>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</si>
  <si>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</si>
  <si>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</si>
  <si>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</si>
  <si>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</si>
  <si>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</si>
  <si>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</si>
  <si>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</si>
  <si>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</si>
  <si>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</si>
  <si>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</si>
  <si>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</si>
  <si>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</si>
  <si>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</si>
  <si>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</si>
  <si>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</si>
  <si>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</si>
  <si>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</si>
  <si>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</si>
  <si>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</si>
  <si>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</si>
  <si>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</si>
  <si>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</si>
  <si>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</si>
  <si>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</si>
  <si>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</si>
  <si>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</si>
  <si>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</si>
  <si>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</si>
  <si>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</si>
  <si>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</si>
  <si>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</si>
  <si>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</si>
  <si>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</si>
  <si>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</si>
  <si>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</si>
  <si>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</si>
  <si>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</si>
  <si>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</si>
  <si>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</si>
  <si>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</si>
  <si>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</si>
  <si>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</si>
  <si>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</si>
  <si>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</si>
  <si>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</si>
  <si>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</si>
  <si>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</si>
  <si>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</si>
  <si>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</si>
  <si>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</si>
  <si>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</si>
  <si>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</si>
  <si>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</si>
  <si>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</si>
  <si>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</si>
  <si>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</si>
  <si>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</si>
  <si>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</si>
  <si>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</si>
  <si>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</si>
  <si>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</si>
  <si>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</si>
  <si>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</si>
  <si>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</si>
  <si>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</si>
  <si>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</si>
  <si>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</si>
  <si>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</si>
  <si>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</si>
  <si>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</si>
  <si>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</si>
  <si>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</si>
  <si>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</si>
  <si>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</si>
  <si>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</si>
  <si>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</si>
  <si>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</si>
  <si>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</si>
  <si>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</si>
  <si>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</si>
  <si>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</si>
  <si>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</si>
  <si>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</si>
  <si>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</si>
  <si>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</si>
  <si>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</si>
  <si>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</si>
  <si>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</si>
  <si>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</si>
  <si>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</si>
  <si>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</si>
  <si>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</si>
  <si>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</si>
  <si>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</si>
  <si>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</si>
  <si>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</si>
  <si>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</si>
  <si>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</si>
  <si>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</si>
  <si>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</si>
  <si>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</si>
  <si>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</si>
  <si>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</si>
  <si>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</si>
  <si>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</si>
  <si>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</si>
  <si>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</si>
  <si>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</si>
  <si>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</si>
  <si>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</si>
  <si>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</si>
  <si>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</si>
  <si>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</si>
  <si>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</si>
  <si>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</si>
  <si>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</si>
  <si>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</si>
  <si>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</si>
  <si>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</si>
  <si>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</si>
  <si>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</si>
  <si>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</si>
  <si>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</si>
  <si>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</si>
  <si>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</si>
  <si>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</si>
  <si>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</si>
  <si>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</si>
  <si>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</si>
  <si>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</si>
  <si>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</si>
  <si>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</si>
  <si>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</si>
  <si>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</si>
  <si>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</si>
  <si>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</si>
  <si>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</si>
  <si>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</si>
  <si>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</si>
  <si>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</si>
  <si>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</si>
  <si>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</si>
  <si>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</si>
  <si>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</si>
  <si>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</si>
  <si>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</si>
  <si>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</si>
  <si>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</si>
  <si>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</si>
  <si>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</si>
  <si>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</si>
  <si>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</si>
  <si>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</si>
  <si>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</si>
  <si>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</si>
  <si>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</si>
  <si>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</si>
  <si>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</si>
  <si>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</si>
  <si>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</si>
  <si>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</si>
  <si>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</si>
  <si>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</si>
  <si>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</si>
  <si>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</si>
  <si>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</si>
  <si>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</si>
  <si>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</si>
  <si>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</si>
  <si>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</si>
  <si>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</si>
  <si>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</si>
  <si>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</si>
  <si>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</si>
  <si>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</si>
  <si>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</si>
  <si>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</si>
  <si>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</si>
  <si>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</si>
  <si>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</si>
  <si>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</si>
  <si>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</si>
  <si>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</si>
  <si>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</si>
  <si>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</si>
  <si>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</si>
  <si>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</si>
  <si>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</si>
  <si>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</si>
  <si>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</si>
  <si>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</si>
  <si>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</si>
  <si>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</si>
  <si>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</si>
  <si>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</si>
  <si>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</si>
  <si>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</si>
  <si>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</si>
  <si>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</si>
  <si>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</si>
  <si>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</si>
  <si>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</si>
  <si>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</si>
  <si>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</si>
  <si>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</si>
  <si>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</si>
  <si>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</si>
  <si>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</si>
  <si>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</si>
  <si>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</si>
  <si>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</si>
  <si>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</si>
  <si>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</si>
  <si>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</si>
  <si>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</si>
  <si>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</si>
  <si>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</si>
  <si>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</si>
  <si>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</si>
  <si>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</si>
  <si>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</si>
  <si>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</si>
  <si>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</si>
  <si>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</si>
  <si>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</si>
  <si>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</si>
  <si>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</si>
  <si>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</si>
  <si>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</si>
  <si>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</si>
  <si>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</si>
  <si>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</si>
  <si>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</si>
  <si>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</si>
  <si>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</si>
  <si>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</si>
  <si>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</si>
  <si>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</si>
  <si>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</si>
  <si>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</si>
  <si>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</si>
  <si>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</si>
  <si>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</si>
  <si>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</si>
  <si>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</si>
  <si>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</si>
  <si>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</si>
  <si>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</si>
  <si>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</si>
  <si>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</si>
  <si>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</si>
  <si>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</si>
  <si>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</si>
  <si>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</si>
  <si>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</si>
  <si>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</si>
  <si>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</si>
  <si>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</si>
  <si>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</si>
  <si>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</si>
  <si>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</si>
  <si>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</si>
  <si>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</si>
  <si>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</si>
  <si>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</si>
  <si>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</si>
  <si>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</si>
  <si>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</si>
  <si>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</si>
  <si>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</si>
  <si>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</si>
  <si>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</si>
  <si>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</si>
  <si>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</si>
  <si>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</si>
  <si>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</si>
  <si>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</si>
  <si>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</si>
  <si>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</si>
  <si>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</si>
  <si>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</si>
  <si>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</si>
  <si>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</si>
  <si>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</si>
  <si>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</si>
  <si>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</si>
  <si>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</si>
  <si>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</si>
  <si>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</si>
  <si>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</si>
  <si>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</si>
  <si>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</si>
  <si>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</si>
  <si>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</si>
  <si>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</si>
  <si>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</si>
  <si>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</si>
  <si>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</si>
  <si>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</si>
  <si>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</si>
  <si>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</si>
  <si>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</si>
  <si>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</si>
  <si>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</si>
  <si>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</si>
  <si>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</si>
  <si>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</si>
  <si>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</si>
  <si>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</si>
  <si>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</si>
  <si>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</si>
  <si>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</si>
  <si>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</si>
  <si>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</si>
  <si>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</si>
  <si>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</si>
  <si>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</si>
  <si>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</si>
  <si>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</si>
  <si>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</si>
  <si>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</si>
  <si>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</si>
  <si>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</si>
  <si>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</si>
  <si>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</si>
  <si>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</si>
  <si>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</si>
  <si>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</si>
  <si>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</si>
  <si>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</si>
  <si>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</si>
  <si>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</si>
  <si>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</si>
  <si>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</si>
  <si>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</si>
  <si>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</si>
  <si>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</si>
  <si>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</si>
  <si>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</si>
  <si>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</si>
  <si>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</si>
  <si>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</si>
  <si>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</si>
  <si>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</si>
  <si>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</si>
  <si>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</si>
  <si>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</si>
  <si>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</si>
  <si>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</si>
  <si>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</si>
  <si>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</si>
  <si>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</si>
  <si>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</si>
  <si>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</si>
  <si>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</si>
  <si>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</si>
  <si>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</si>
  <si>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</si>
  <si>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</si>
  <si>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</si>
  <si>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</si>
  <si>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</si>
  <si>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</si>
  <si>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</si>
  <si>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</si>
  <si>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</si>
  <si>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</si>
  <si>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</si>
  <si>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</si>
  <si>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</si>
  <si>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</si>
  <si>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</si>
  <si>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</si>
  <si>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</si>
  <si>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</si>
  <si>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</si>
  <si>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</si>
  <si>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</si>
  <si>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</si>
  <si>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</si>
  <si>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</si>
  <si>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</si>
  <si>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</si>
  <si>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</si>
  <si>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</si>
  <si>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</si>
  <si>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</si>
  <si>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</si>
  <si>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</si>
  <si>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</si>
  <si>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</si>
  <si>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</si>
  <si>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</si>
  <si>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</si>
  <si>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</si>
  <si>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</si>
  <si>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</si>
  <si>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</si>
  <si>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</si>
  <si>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</si>
  <si>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</si>
  <si>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</si>
  <si>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</si>
  <si>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</si>
  <si>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</si>
  <si>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</si>
  <si>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</si>
  <si>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</si>
  <si>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</si>
  <si>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</si>
  <si>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</si>
  <si>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</si>
  <si>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</si>
  <si>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</si>
  <si>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</si>
  <si>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</si>
  <si>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</si>
  <si>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</si>
  <si>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</si>
  <si>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</si>
  <si>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</si>
  <si>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</si>
  <si>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</si>
  <si>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</si>
  <si>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</si>
  <si>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</si>
  <si>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</si>
  <si>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</si>
  <si>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</si>
  <si>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</si>
  <si>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</si>
  <si>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</si>
  <si>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</si>
  <si>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</si>
  <si>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</si>
  <si>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</si>
  <si>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</si>
  <si>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</si>
  <si>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</si>
  <si>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</si>
  <si>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</si>
  <si>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</si>
  <si>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</si>
  <si>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</si>
  <si>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</si>
  <si>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</si>
  <si>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</si>
  <si>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</si>
  <si>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</si>
  <si>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</si>
  <si>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</si>
  <si>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</si>
  <si>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</si>
  <si>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</si>
  <si>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</si>
  <si>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</si>
  <si>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</si>
  <si>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</si>
  <si>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</si>
  <si>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</si>
  <si>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</si>
  <si>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</si>
  <si>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</si>
  <si>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</si>
  <si>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</si>
  <si>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</si>
  <si>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</si>
  <si>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</si>
  <si>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</si>
  <si>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</si>
  <si>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</si>
  <si>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</si>
  <si>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</si>
  <si>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</si>
  <si>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</si>
  <si>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</si>
  <si>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</si>
  <si>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</si>
  <si>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</si>
  <si>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</si>
  <si>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</si>
  <si>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</si>
  <si>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</si>
  <si>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</si>
  <si>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</si>
  <si>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</si>
  <si>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</si>
  <si>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</si>
  <si>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</si>
  <si>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</si>
  <si>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</si>
  <si>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</si>
  <si>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</si>
  <si>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</si>
  <si>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</si>
  <si>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</si>
  <si>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</si>
  <si>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</si>
  <si>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</si>
  <si>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</si>
  <si>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</si>
  <si>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</si>
  <si>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</si>
  <si>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</si>
  <si>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</si>
  <si>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</si>
  <si>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</si>
  <si>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</si>
  <si>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</si>
  <si>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</si>
  <si>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</si>
  <si>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</si>
  <si>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</si>
  <si>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</si>
  <si>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</si>
  <si>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</si>
  <si>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</si>
  <si>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</si>
  <si>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</si>
  <si>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</si>
  <si>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</si>
  <si>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</si>
  <si>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</si>
  <si>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</si>
  <si>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</si>
  <si>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</si>
  <si>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</si>
  <si>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</si>
  <si>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</si>
  <si>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</si>
  <si>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</si>
  <si>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</si>
  <si>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</si>
  <si>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</si>
  <si>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</si>
  <si>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</si>
  <si>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</si>
  <si>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</si>
  <si>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</si>
  <si>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</si>
  <si>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</si>
  <si>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</si>
  <si>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</si>
  <si>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</si>
  <si>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</si>
  <si>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</si>
  <si>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</si>
  <si>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</si>
  <si>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</si>
  <si>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</si>
  <si>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</si>
  <si>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</si>
  <si>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</si>
  <si>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</si>
  <si>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</si>
  <si>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</si>
  <si>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</si>
  <si>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</si>
  <si>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</si>
  <si>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</si>
  <si>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</si>
  <si>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</si>
  <si>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</si>
  <si>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</si>
  <si>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</si>
  <si>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</si>
  <si>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</si>
  <si>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</si>
  <si>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</si>
  <si>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</si>
  <si>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</si>
  <si>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</si>
  <si>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</si>
  <si>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</si>
  <si>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</si>
  <si>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</si>
  <si>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</si>
  <si>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</si>
  <si>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</si>
  <si>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</si>
  <si>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</si>
  <si>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</si>
  <si>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</si>
  <si>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</si>
  <si>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</si>
  <si>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</si>
  <si>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</si>
  <si>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</si>
  <si>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</si>
  <si>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</si>
  <si>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</si>
  <si>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</si>
  <si>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</si>
  <si>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</si>
  <si>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</si>
  <si>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</si>
  <si>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</si>
  <si>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</si>
  <si>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</si>
  <si>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</si>
  <si>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</si>
  <si>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</si>
  <si>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</si>
  <si>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</si>
  <si>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</si>
  <si>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</si>
  <si>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</si>
  <si>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</si>
  <si>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</si>
  <si>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</si>
  <si>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</si>
  <si>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</si>
  <si>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</si>
  <si>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</si>
  <si>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</si>
  <si>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</si>
  <si>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</si>
  <si>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</si>
  <si>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</si>
  <si>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</si>
  <si>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</si>
  <si>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</si>
  <si>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</si>
  <si>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</si>
  <si>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</si>
  <si>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</si>
  <si>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</si>
  <si>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</si>
  <si>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</si>
  <si>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</si>
  <si>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</si>
  <si>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</si>
  <si>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</si>
  <si>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</si>
  <si>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</si>
  <si>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</si>
  <si>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</si>
  <si>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</si>
  <si>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</si>
  <si>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</si>
  <si>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</si>
  <si>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</si>
  <si>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</si>
  <si>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</si>
  <si>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</si>
  <si>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</si>
  <si>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</si>
  <si>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</si>
  <si>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</si>
  <si>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</si>
  <si>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</si>
  <si>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</si>
  <si>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</si>
  <si>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</si>
  <si>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</si>
  <si>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</si>
  <si>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</si>
  <si>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</si>
  <si>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</si>
  <si>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</si>
  <si>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</si>
  <si>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</si>
  <si>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</si>
  <si>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</si>
  <si>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</si>
  <si>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</si>
  <si>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</si>
  <si>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</si>
  <si>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</si>
  <si>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</si>
  <si>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</si>
  <si>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</si>
  <si>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</si>
  <si>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</si>
  <si>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</si>
  <si>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</si>
  <si>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</si>
  <si>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</si>
  <si>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</si>
  <si>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</si>
  <si>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</si>
  <si>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</si>
  <si>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</si>
  <si>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</si>
  <si>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</si>
  <si>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</si>
  <si>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</si>
  <si>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</si>
  <si>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</si>
  <si>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</si>
  <si>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</si>
  <si>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</si>
  <si>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</si>
  <si>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</si>
  <si>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</si>
  <si>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</si>
  <si>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</si>
  <si>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</si>
  <si>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</si>
  <si>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</si>
  <si>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</si>
  <si>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</si>
  <si>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</si>
  <si>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</si>
  <si>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</si>
  <si>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</si>
  <si>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</si>
  <si>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</si>
  <si>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</si>
  <si>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</si>
  <si>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</si>
  <si>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</si>
  <si>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</si>
  <si>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</si>
  <si>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</si>
  <si>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</si>
  <si>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</si>
  <si>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</si>
  <si>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</si>
  <si>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</si>
  <si>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</si>
  <si>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</si>
  <si>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</si>
  <si>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</si>
  <si>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</si>
  <si>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</si>
  <si>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</si>
  <si>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</si>
  <si>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</si>
  <si>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</si>
  <si>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</si>
  <si>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</si>
  <si>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</si>
  <si>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</si>
  <si>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</si>
  <si>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</si>
  <si>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</si>
  <si>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</si>
  <si>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</si>
  <si>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</si>
  <si>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</si>
  <si>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</si>
  <si>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</si>
  <si>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</si>
  <si>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</si>
  <si>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</si>
  <si>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</si>
  <si>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</si>
  <si>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</si>
  <si>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</si>
  <si>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</si>
  <si>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</si>
  <si>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</si>
  <si>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</si>
  <si>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</si>
  <si>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</si>
  <si>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</si>
  <si>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</si>
  <si>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</si>
  <si>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</si>
  <si>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</si>
  <si>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</si>
  <si>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</si>
  <si>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</si>
  <si>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</si>
  <si>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</si>
  <si>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</si>
  <si>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</si>
  <si>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</si>
  <si>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</si>
  <si>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</si>
  <si>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</si>
  <si>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</si>
  <si>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</si>
  <si>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</si>
  <si>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</si>
  <si>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</si>
  <si>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</si>
  <si>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</si>
  <si>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</si>
  <si>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</si>
  <si>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</si>
  <si>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</si>
  <si>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</si>
  <si>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</si>
  <si>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</si>
  <si>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</si>
  <si>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</si>
  <si>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</si>
  <si>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</si>
  <si>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</si>
  <si>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</si>
  <si>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</si>
  <si>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</si>
  <si>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</si>
  <si>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</si>
  <si>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</si>
  <si>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</si>
  <si>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</si>
  <si>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</si>
  <si>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</si>
  <si>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</si>
  <si>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</si>
  <si>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</si>
  <si>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</si>
  <si>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</si>
  <si>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</si>
  <si>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</si>
  <si>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</si>
  <si>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</si>
  <si>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</si>
  <si>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</si>
  <si>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</si>
  <si>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</si>
  <si>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</si>
  <si>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</si>
  <si>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</si>
  <si>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</si>
  <si>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</si>
  <si>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</si>
  <si>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</si>
  <si>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</si>
  <si>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</si>
  <si>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</si>
  <si>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</si>
  <si>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</si>
  <si>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</si>
  <si>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</si>
  <si>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</si>
  <si>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</si>
  <si>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</si>
  <si>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</si>
  <si>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</si>
  <si>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</si>
  <si>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</si>
  <si>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</si>
  <si>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</si>
  <si>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</si>
  <si>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</si>
  <si>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</si>
  <si>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</si>
  <si>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</si>
  <si>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</si>
  <si>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</si>
  <si>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</si>
  <si>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</si>
  <si>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</si>
  <si>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</si>
  <si>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</si>
  <si>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</si>
  <si>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</si>
  <si>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</si>
  <si>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</si>
  <si>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</si>
  <si>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</si>
  <si>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</si>
  <si>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</si>
  <si>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</si>
  <si>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</si>
  <si>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</si>
  <si>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</si>
  <si>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</si>
  <si>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</si>
  <si>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</si>
  <si>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</si>
  <si>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</si>
  <si>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</si>
  <si>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</si>
  <si>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</si>
  <si>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</si>
  <si>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</si>
  <si>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</si>
  <si>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</si>
  <si>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</si>
  <si>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</si>
  <si>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</si>
  <si>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</si>
  <si>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</si>
  <si>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</si>
  <si>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</si>
  <si>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</si>
  <si>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</si>
  <si>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</si>
  <si>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</si>
  <si>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</si>
  <si>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</si>
  <si>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</si>
  <si>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</si>
  <si>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</si>
  <si>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</si>
  <si>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</si>
  <si>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</si>
  <si>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</si>
  <si>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</si>
  <si>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</si>
  <si>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</si>
  <si>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</si>
  <si>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</si>
  <si>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</si>
  <si>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</si>
  <si>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</si>
  <si>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</si>
  <si>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</si>
  <si>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</si>
  <si>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</si>
  <si>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</si>
  <si>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</si>
  <si>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</si>
  <si>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</si>
  <si>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</si>
  <si>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</si>
  <si>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</si>
  <si>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</si>
  <si>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</si>
  <si>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</si>
  <si>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</si>
  <si>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</si>
  <si>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</si>
  <si>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</si>
  <si>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</si>
  <si>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</si>
  <si>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</si>
  <si>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</si>
  <si>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</si>
  <si>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</si>
  <si>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</si>
  <si>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</si>
  <si>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</si>
  <si>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</si>
  <si>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</si>
  <si>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</si>
  <si>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</si>
  <si>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</si>
  <si>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</si>
  <si>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</si>
  <si>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</si>
  <si>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</si>
  <si>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</si>
  <si>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</si>
  <si>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</si>
  <si>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</si>
  <si>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</si>
  <si>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</si>
  <si>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</si>
  <si>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</si>
  <si>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</si>
  <si>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</si>
  <si>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</si>
  <si>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</si>
  <si>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</si>
  <si>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</si>
  <si>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</si>
  <si>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</si>
  <si>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</si>
  <si>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</si>
  <si>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</si>
  <si>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</si>
  <si>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</si>
  <si>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</si>
  <si>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</si>
  <si>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</si>
  <si>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</si>
  <si>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</si>
  <si>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</si>
  <si>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</si>
  <si>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</si>
  <si>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</si>
  <si>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</si>
  <si>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</si>
  <si>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</si>
  <si>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</si>
  <si>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</si>
  <si>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</si>
  <si>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</si>
  <si>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</si>
  <si>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</si>
  <si>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</si>
  <si>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</si>
  <si>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</si>
  <si>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</si>
  <si>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</si>
  <si>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</si>
  <si>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</si>
  <si>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</si>
  <si>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</si>
  <si>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</si>
  <si>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</si>
  <si>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</si>
  <si>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</si>
  <si>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</si>
  <si>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</si>
  <si>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</si>
  <si>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</si>
  <si>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</si>
  <si>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</si>
  <si>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</si>
  <si>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</si>
  <si>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</si>
  <si>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</si>
  <si>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</si>
  <si>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</si>
  <si>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</si>
  <si>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</si>
  <si>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</si>
  <si>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</si>
  <si>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</si>
  <si>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</si>
  <si>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</si>
  <si>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</si>
  <si>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</si>
  <si>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</si>
  <si>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</si>
  <si>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</si>
  <si>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</si>
  <si>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</si>
  <si>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</si>
  <si>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</si>
  <si>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</si>
  <si>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</si>
  <si>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</si>
  <si>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</si>
  <si>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</si>
  <si>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</si>
  <si>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</si>
  <si>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</si>
  <si>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</si>
  <si>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</si>
  <si>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</si>
  <si>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</si>
  <si>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</si>
  <si>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</si>
  <si>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</si>
  <si>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</si>
  <si>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</si>
  <si>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</si>
  <si>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</si>
  <si>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</si>
  <si>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</si>
  <si>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</si>
  <si>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</si>
  <si>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</si>
  <si>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</si>
  <si>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</si>
  <si>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</si>
  <si>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</si>
  <si>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</si>
  <si>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</si>
  <si>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</si>
  <si>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</si>
  <si>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</si>
  <si>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</si>
  <si>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</si>
  <si>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</si>
  <si>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</si>
  <si>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</si>
  <si>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</si>
  <si>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</si>
  <si>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</si>
  <si>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</si>
  <si>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</si>
  <si>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</si>
  <si>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</si>
  <si>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</si>
  <si>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</si>
  <si>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</si>
  <si>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</si>
  <si>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</si>
  <si>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</si>
  <si>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</si>
  <si>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</si>
  <si>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</si>
  <si>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</si>
  <si>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</si>
  <si>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</si>
  <si>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</si>
  <si>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</si>
  <si>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</si>
  <si>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</si>
  <si>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</si>
  <si>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</si>
  <si>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</si>
  <si>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</si>
  <si>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</si>
  <si>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</si>
  <si>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</si>
  <si>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</si>
  <si>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</si>
  <si>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</si>
  <si>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</si>
  <si>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</si>
  <si>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</si>
  <si>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</si>
  <si>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</si>
  <si>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</si>
  <si>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</si>
  <si>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</si>
  <si>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</si>
  <si>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</si>
  <si>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</si>
  <si>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</si>
  <si>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</si>
  <si>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</si>
  <si>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</si>
  <si>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</si>
  <si>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</si>
  <si>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</si>
  <si>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</si>
  <si>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</si>
  <si>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</si>
  <si>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</si>
  <si>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</si>
  <si>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</si>
  <si>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</si>
  <si>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</si>
  <si>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</si>
  <si>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</si>
  <si>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</si>
  <si>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</si>
  <si>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</si>
  <si>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</si>
  <si>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</si>
  <si>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</si>
  <si>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</si>
  <si>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</si>
  <si>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</si>
  <si>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</si>
  <si>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</si>
  <si>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</si>
  <si>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</si>
  <si>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</si>
  <si>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</si>
  <si>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</si>
  <si>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</si>
  <si>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</si>
  <si>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</si>
  <si>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</si>
  <si>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</si>
  <si>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</si>
  <si>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</si>
  <si>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</si>
  <si>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</si>
  <si>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</si>
  <si>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</si>
  <si>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</si>
  <si>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</si>
  <si>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</si>
  <si>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</si>
  <si>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</si>
  <si>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</si>
  <si>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</si>
  <si>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</si>
  <si>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</si>
  <si>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</si>
  <si>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</si>
  <si>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</si>
  <si>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</si>
  <si>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</si>
  <si>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</si>
  <si>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</si>
  <si>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</si>
  <si>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</si>
  <si>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</si>
  <si>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</si>
  <si>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</si>
  <si>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</si>
  <si>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</si>
  <si>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</si>
  <si>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</si>
  <si>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</si>
  <si>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</si>
  <si>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</si>
  <si>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</si>
  <si>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</si>
  <si>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</si>
  <si>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</si>
  <si>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</si>
  <si>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</si>
  <si>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</si>
  <si>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</si>
  <si>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</si>
  <si>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</si>
  <si>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</si>
  <si>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</si>
  <si>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</si>
  <si>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</si>
  <si>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</si>
  <si>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</si>
  <si>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</si>
  <si>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</si>
  <si>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</si>
  <si>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</si>
  <si>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</si>
  <si>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</si>
  <si>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</si>
  <si>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</si>
  <si>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</si>
  <si>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</si>
  <si>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</si>
  <si>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</si>
  <si>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</si>
  <si>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</si>
  <si>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</si>
  <si>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</si>
  <si>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</si>
  <si>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</si>
  <si>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</si>
  <si>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</si>
  <si>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</si>
  <si>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</si>
  <si>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</si>
  <si>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</si>
  <si>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</si>
  <si>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</si>
  <si>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</si>
  <si>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</si>
  <si>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</si>
  <si>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</si>
  <si>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</si>
  <si>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</si>
  <si>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</si>
  <si>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</si>
  <si>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</si>
  <si>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</si>
  <si>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</si>
  <si>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</si>
  <si>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</si>
  <si>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</si>
  <si>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</si>
  <si>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</si>
  <si>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</si>
  <si>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</si>
  <si>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</si>
  <si>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</si>
  <si>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</si>
  <si>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</si>
  <si>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</si>
  <si>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</si>
  <si>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</si>
  <si>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</si>
  <si>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</si>
  <si>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</si>
  <si>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</si>
  <si>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</si>
  <si>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</si>
  <si>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</si>
  <si>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</si>
  <si>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</si>
  <si>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</si>
  <si>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</si>
  <si>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</si>
  <si>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</si>
  <si>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</si>
  <si>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</si>
  <si>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</si>
  <si>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</si>
  <si>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</si>
  <si>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</si>
  <si>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</si>
  <si>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</si>
  <si>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</si>
  <si>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</si>
  <si>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</si>
  <si>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</si>
  <si>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</si>
  <si>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</si>
  <si>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</si>
  <si>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</si>
  <si>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</si>
  <si>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</si>
  <si>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</si>
  <si>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</si>
  <si>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</si>
  <si>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</si>
  <si>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</si>
  <si>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</si>
  <si>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</si>
  <si>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</si>
  <si>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</si>
  <si>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</si>
  <si>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</si>
  <si>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</si>
  <si>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</si>
  <si>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</si>
  <si>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</si>
  <si>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</si>
  <si>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</si>
  <si>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</si>
  <si>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</si>
  <si>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</si>
  <si>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</si>
  <si>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</si>
  <si>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</si>
  <si>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</si>
  <si>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</si>
  <si>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</si>
  <si>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</si>
  <si>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</si>
  <si>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</si>
  <si>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</si>
  <si>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</si>
  <si>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</si>
  <si>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</si>
  <si>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</si>
  <si>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</si>
  <si>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</si>
  <si>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</si>
  <si>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</si>
  <si>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</si>
  <si>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</si>
  <si>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</si>
  <si>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</si>
  <si>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</si>
  <si>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</si>
  <si>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</si>
  <si>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</si>
  <si>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</si>
  <si>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</si>
  <si>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</si>
  <si>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</si>
  <si>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</si>
  <si>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</si>
  <si>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</si>
  <si>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</si>
  <si>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</si>
  <si>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</si>
  <si>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</si>
  <si>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</si>
  <si>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</si>
  <si>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</si>
  <si>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</si>
  <si>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</si>
  <si>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</si>
  <si>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</si>
  <si>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</si>
  <si>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</si>
  <si>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</si>
  <si>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</si>
  <si>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</si>
  <si>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</si>
  <si>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</si>
  <si>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</si>
  <si>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</si>
  <si>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</si>
  <si>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</si>
  <si>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</si>
  <si>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</si>
  <si>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</si>
  <si>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</si>
  <si>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</si>
  <si>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</si>
  <si>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</si>
  <si>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</si>
  <si>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</si>
  <si>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</si>
  <si>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</si>
  <si>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</si>
  <si>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</si>
  <si>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</si>
  <si>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</si>
  <si>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</si>
  <si>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</si>
  <si>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</si>
  <si>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</si>
  <si>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</si>
  <si>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</si>
  <si>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</si>
  <si>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</si>
  <si>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</si>
  <si>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</si>
  <si>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</si>
  <si>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</si>
  <si>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</si>
  <si>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</si>
  <si>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</si>
  <si>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</si>
  <si>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</si>
  <si>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</si>
  <si>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</si>
  <si>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</si>
  <si>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</si>
  <si>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</si>
  <si>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</si>
  <si>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</si>
  <si>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</si>
  <si>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</si>
  <si>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</si>
  <si>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</si>
  <si>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</si>
  <si>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</si>
  <si>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</si>
  <si>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</si>
  <si>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</si>
  <si>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</si>
  <si>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</si>
  <si>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</si>
  <si>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</si>
  <si>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</si>
  <si>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</si>
  <si>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</si>
  <si>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</si>
  <si>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</si>
  <si>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</si>
  <si>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</si>
  <si>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</si>
  <si>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</si>
  <si>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</si>
  <si>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</si>
  <si>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</si>
  <si>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</si>
  <si>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</si>
  <si>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</si>
  <si>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</si>
  <si>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</si>
  <si>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</si>
  <si>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</si>
  <si>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</si>
  <si>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</si>
  <si>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</si>
  <si>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</si>
  <si>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</si>
  <si>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</si>
  <si>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</si>
  <si>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</si>
  <si>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</si>
  <si>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</si>
  <si>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</si>
  <si>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</si>
  <si>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</si>
  <si>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</si>
  <si>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</si>
  <si>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</si>
  <si>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</si>
  <si>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</si>
  <si>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</si>
  <si>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</si>
  <si>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</si>
  <si>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</si>
  <si>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</si>
  <si>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</si>
  <si>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</si>
  <si>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</si>
  <si>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</si>
  <si>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</si>
  <si>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</si>
  <si>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</si>
  <si>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</si>
  <si>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</si>
  <si>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</si>
  <si>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</si>
  <si>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</si>
  <si>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</si>
  <si>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</si>
  <si>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</si>
  <si>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</si>
  <si>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</si>
  <si>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</si>
  <si>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</si>
  <si>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</si>
  <si>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</si>
  <si>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</si>
  <si>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</si>
  <si>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</si>
  <si>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</si>
  <si>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</si>
  <si>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</si>
  <si>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</si>
  <si>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</si>
  <si>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</si>
  <si>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</si>
  <si>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</si>
  <si>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</si>
  <si>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</si>
  <si>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</si>
  <si>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</si>
  <si>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</si>
  <si>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</si>
  <si>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</si>
  <si>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</si>
  <si>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</si>
  <si>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</si>
  <si>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</si>
  <si>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</si>
  <si>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</si>
  <si>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</si>
  <si>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</si>
  <si>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</si>
  <si>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</si>
  <si>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</si>
  <si>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</si>
  <si>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</si>
  <si>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</si>
  <si>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</si>
  <si>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</si>
  <si>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</si>
  <si>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</si>
  <si>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</si>
  <si>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</si>
  <si>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</si>
  <si>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</si>
  <si>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</si>
  <si>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</si>
  <si>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</si>
  <si>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</si>
  <si>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</si>
  <si>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</si>
  <si>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</si>
  <si>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</si>
  <si>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</si>
  <si>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</si>
  <si>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</si>
  <si>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</si>
  <si>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</si>
  <si>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</si>
  <si>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</si>
  <si>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</si>
  <si>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</si>
  <si>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</si>
  <si>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</si>
  <si>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</si>
  <si>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</si>
  <si>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</si>
  <si>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</si>
  <si>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</si>
  <si>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</si>
  <si>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</si>
  <si>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</si>
  <si>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</si>
  <si>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</si>
  <si>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</si>
  <si>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</si>
  <si>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</si>
  <si>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</si>
  <si>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</si>
  <si>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</si>
  <si>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</si>
  <si>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</si>
  <si>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</si>
  <si>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</si>
  <si>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</si>
  <si>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</si>
  <si>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</si>
  <si>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</si>
  <si>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</si>
  <si>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</si>
  <si>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</si>
  <si>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</si>
  <si>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</si>
  <si>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</si>
  <si>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</si>
  <si>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</si>
  <si>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</si>
  <si>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</si>
  <si>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</si>
  <si>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</si>
  <si>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</si>
  <si>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</si>
  <si>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</si>
  <si>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</si>
  <si>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</si>
  <si>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</si>
  <si>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</si>
  <si>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</si>
  <si>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</si>
  <si>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</si>
  <si>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</si>
  <si>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</si>
  <si>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</si>
  <si>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</si>
  <si>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</si>
  <si>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</si>
  <si>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</si>
  <si>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</si>
  <si>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</si>
  <si>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</si>
  <si>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</si>
  <si>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</si>
  <si>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</si>
  <si>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</si>
  <si>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</si>
  <si>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</si>
  <si>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</si>
  <si>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</si>
  <si>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</si>
  <si>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</si>
  <si>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</si>
  <si>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</si>
  <si>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</si>
  <si>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</si>
  <si>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</si>
  <si>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</si>
  <si>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</si>
  <si>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</si>
  <si>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</si>
  <si>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</si>
  <si>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</si>
  <si>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</si>
  <si>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</si>
  <si>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</si>
  <si>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</si>
  <si>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</si>
  <si>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</si>
  <si>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</si>
  <si>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</si>
  <si>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</si>
  <si>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</si>
  <si>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</si>
  <si>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</si>
  <si>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</si>
  <si>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</si>
  <si>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</si>
  <si>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</si>
  <si>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</si>
  <si>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</si>
  <si>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</si>
  <si>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</si>
  <si>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</si>
  <si>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</si>
  <si>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</si>
  <si>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</si>
  <si>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</si>
  <si>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</si>
  <si>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</si>
  <si>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</si>
  <si>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</si>
  <si>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</si>
  <si>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</si>
  <si>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</si>
  <si>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</si>
  <si>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</si>
  <si>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</si>
  <si>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</si>
  <si>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</si>
  <si>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</si>
  <si>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</si>
  <si>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</si>
  <si>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</si>
  <si>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</si>
  <si>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</si>
  <si>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</si>
  <si>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</si>
  <si>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</si>
  <si>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</si>
  <si>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</si>
  <si>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</si>
  <si>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</si>
  <si>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</si>
  <si>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</si>
  <si>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</si>
  <si>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</si>
  <si>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</si>
  <si>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</si>
  <si>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</si>
  <si>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</si>
  <si>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</si>
  <si>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</si>
  <si>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</si>
  <si>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</si>
  <si>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</si>
  <si>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</si>
  <si>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</si>
  <si>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</si>
  <si>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</si>
  <si>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</si>
  <si>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</si>
  <si>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</si>
  <si>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</si>
  <si>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</si>
  <si>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</si>
  <si>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</si>
  <si>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</si>
  <si>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</si>
  <si>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</si>
  <si>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</si>
  <si>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</si>
  <si>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</si>
  <si>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</si>
  <si>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</si>
  <si>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</si>
  <si>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</si>
  <si>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</si>
  <si>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</si>
  <si>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</si>
  <si>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</si>
  <si>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</si>
  <si>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</si>
  <si>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</si>
  <si>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</si>
  <si>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</si>
  <si>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</si>
  <si>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</si>
  <si>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</si>
  <si>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</si>
  <si>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</si>
  <si>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</si>
  <si>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</si>
  <si>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</si>
  <si>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</si>
  <si>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</si>
  <si>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</si>
  <si>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</si>
  <si>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</si>
  <si>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</si>
  <si>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</si>
  <si>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</si>
  <si>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</si>
  <si>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</si>
  <si>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</si>
  <si>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</si>
  <si>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</si>
  <si>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</si>
  <si>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</si>
  <si>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</si>
  <si>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</si>
  <si>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</si>
  <si>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</si>
  <si>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</si>
  <si>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</si>
  <si>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</si>
  <si>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</si>
  <si>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</si>
  <si>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</si>
  <si>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</si>
  <si>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</si>
  <si>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</si>
  <si>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</si>
  <si>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</si>
  <si>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</si>
  <si>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</si>
  <si>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</si>
  <si>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</si>
  <si>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</si>
  <si>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</si>
  <si>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</si>
  <si>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</si>
  <si>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</si>
  <si>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</si>
  <si>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</si>
  <si>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</si>
  <si>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</si>
  <si>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</si>
  <si>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</si>
  <si>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</si>
  <si>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</si>
  <si>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</si>
  <si>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</si>
  <si>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</si>
  <si>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</si>
  <si>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</si>
  <si>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</si>
  <si>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</si>
  <si>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</si>
  <si>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</si>
  <si>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</si>
  <si>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</si>
  <si>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</si>
  <si>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</si>
  <si>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</si>
  <si>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</si>
  <si>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</si>
  <si>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</si>
  <si>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</si>
  <si>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</si>
  <si>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</si>
  <si>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</si>
  <si>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</si>
  <si>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</si>
  <si>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</si>
  <si>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</si>
  <si>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</si>
  <si>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</si>
  <si>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</si>
  <si>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</si>
  <si>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</si>
  <si>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</si>
  <si>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</si>
  <si>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</si>
  <si>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</si>
  <si>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</si>
  <si>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</si>
  <si>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</si>
  <si>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</si>
  <si>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</si>
  <si>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</si>
  <si>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</si>
  <si>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</si>
  <si>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</si>
  <si>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</si>
  <si>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</si>
  <si>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</si>
  <si>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</si>
  <si>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</si>
  <si>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</si>
  <si>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</si>
  <si>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</si>
  <si>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</si>
  <si>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</si>
  <si>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</si>
  <si>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</si>
  <si>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</si>
  <si>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</si>
  <si>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</si>
  <si>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</si>
  <si>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</si>
  <si>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</si>
  <si>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</si>
  <si>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</si>
  <si>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</si>
  <si>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</si>
  <si>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</si>
  <si>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</si>
  <si>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</si>
  <si>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</si>
  <si>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</si>
  <si>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</si>
  <si>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</si>
  <si>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</si>
  <si>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</si>
  <si>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</si>
  <si>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</si>
  <si>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</si>
  <si>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</si>
  <si>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</si>
  <si>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</si>
  <si>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</si>
  <si>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</si>
  <si>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</si>
  <si>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</si>
  <si>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</si>
  <si>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</si>
  <si>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</si>
  <si>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</si>
  <si>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</si>
  <si>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</si>
  <si>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</si>
  <si>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</si>
  <si>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</si>
  <si>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</si>
  <si>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</si>
  <si>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</si>
  <si>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</si>
  <si>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</si>
  <si>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</si>
  <si>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</si>
  <si>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</si>
  <si>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</si>
  <si>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</si>
  <si>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</si>
  <si>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</si>
  <si>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</si>
  <si>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</si>
  <si>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</si>
  <si>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</si>
  <si>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</si>
  <si>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</si>
  <si>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</si>
  <si>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</si>
  <si>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</si>
  <si>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</si>
  <si>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</si>
  <si>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</si>
  <si>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</si>
  <si>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</si>
  <si>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</si>
  <si>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</si>
  <si>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</si>
  <si>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</si>
  <si>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</si>
  <si>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</si>
  <si>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</si>
  <si>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</si>
  <si>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</si>
  <si>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</si>
  <si>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</si>
  <si>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</si>
  <si>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</si>
  <si>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</si>
  <si>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</si>
  <si>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</si>
  <si>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</si>
  <si>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</si>
  <si>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</si>
  <si>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</si>
  <si>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</si>
  <si>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</si>
  <si>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</si>
  <si>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</si>
  <si>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</si>
  <si>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</si>
  <si>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</si>
  <si>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</si>
  <si>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</si>
  <si>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</si>
  <si>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</si>
  <si>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</si>
  <si>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</si>
  <si>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</si>
  <si>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</si>
  <si>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</si>
  <si>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</si>
  <si>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</si>
  <si>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</si>
  <si>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</si>
  <si>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</si>
  <si>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</si>
  <si>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</si>
  <si>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</si>
  <si>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</si>
  <si>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</si>
  <si>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</si>
  <si>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</si>
  <si>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</si>
  <si>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</si>
  <si>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</si>
  <si>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</si>
  <si>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</si>
  <si>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</si>
  <si>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</si>
  <si>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</si>
  <si>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</si>
  <si>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</si>
  <si>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</si>
  <si>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</si>
  <si>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</si>
  <si>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</si>
  <si>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</si>
  <si>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</si>
  <si>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</si>
  <si>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</si>
  <si>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</si>
  <si>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</si>
  <si>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</si>
  <si>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</si>
  <si>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</si>
  <si>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</si>
  <si>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</si>
  <si>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</si>
  <si>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</si>
  <si>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</si>
  <si>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</si>
  <si>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</si>
  <si>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</si>
  <si>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</si>
  <si>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</si>
  <si>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</si>
  <si>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</si>
  <si>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</si>
  <si>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</si>
  <si>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</si>
  <si>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</si>
  <si>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</si>
  <si>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</si>
  <si>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</si>
  <si>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</si>
  <si>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</si>
  <si>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</si>
  <si>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</si>
  <si>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</si>
  <si>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</si>
  <si>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</si>
  <si>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</si>
  <si>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</si>
  <si>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</si>
  <si>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</si>
  <si>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</si>
  <si>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</si>
  <si>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</si>
  <si>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</si>
  <si>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</si>
  <si>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</si>
  <si>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</si>
  <si>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</si>
  <si>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</si>
  <si>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</si>
  <si>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</si>
  <si>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</si>
  <si>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</si>
  <si>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</si>
  <si>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</si>
  <si>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</si>
  <si>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</si>
  <si>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</si>
  <si>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</si>
  <si>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</si>
  <si>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</si>
  <si>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</si>
  <si>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</si>
  <si>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</si>
  <si>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</si>
  <si>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</si>
  <si>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</si>
  <si>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</si>
  <si>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</si>
  <si>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</si>
  <si>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</si>
  <si>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</si>
  <si>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</si>
  <si>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</si>
  <si>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</si>
  <si>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</si>
  <si>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</si>
  <si>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</si>
  <si>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</si>
  <si>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</si>
  <si>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</si>
  <si>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</si>
  <si>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</si>
  <si>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</si>
  <si>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</si>
  <si>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</si>
  <si>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</si>
  <si>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</si>
  <si>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</si>
  <si>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</si>
  <si>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</si>
  <si>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</si>
  <si>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</si>
  <si>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</si>
  <si>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</si>
  <si>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</si>
  <si>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</si>
  <si>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</si>
  <si>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</si>
  <si>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</si>
  <si>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</si>
  <si>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</si>
  <si>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</si>
  <si>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</si>
  <si>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</si>
  <si>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</si>
  <si>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</si>
  <si>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</si>
  <si>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</si>
  <si>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</si>
  <si>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</si>
  <si>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</si>
  <si>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</si>
  <si>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</si>
  <si>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</si>
  <si>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</si>
  <si>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</si>
  <si>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</si>
  <si>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</si>
  <si>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</si>
  <si>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</si>
  <si>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</si>
  <si>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</si>
  <si>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</si>
  <si>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</si>
  <si>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</si>
  <si>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</si>
  <si>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</si>
  <si>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</si>
  <si>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</si>
  <si>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</si>
  <si>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</si>
  <si>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</si>
  <si>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</si>
  <si>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</si>
  <si>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</si>
  <si>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</si>
  <si>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</si>
  <si>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</si>
  <si>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</si>
  <si>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</si>
  <si>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</si>
  <si>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</si>
  <si>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</si>
  <si>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</si>
  <si>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</si>
  <si>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</si>
  <si>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</si>
  <si>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</si>
  <si>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</si>
  <si>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</si>
  <si>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</si>
  <si>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</si>
  <si>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</si>
  <si>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</si>
  <si>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</si>
  <si>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</si>
  <si>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</si>
  <si>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</si>
  <si>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</si>
  <si>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</si>
  <si>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</si>
  <si>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</si>
  <si>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</si>
  <si>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</si>
  <si>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</si>
  <si>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</si>
  <si>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</si>
  <si>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</si>
  <si>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</si>
  <si>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</si>
  <si>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</si>
  <si>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</si>
  <si>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</si>
  <si>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</si>
  <si>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</si>
  <si>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</si>
  <si>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</si>
  <si>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</si>
  <si>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</si>
  <si>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</si>
  <si>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</si>
  <si>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</si>
  <si>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</si>
  <si>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</si>
  <si>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</si>
  <si>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</si>
  <si>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</si>
  <si>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</si>
  <si>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</si>
  <si>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</si>
  <si>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</si>
  <si>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</si>
  <si>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</si>
  <si>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</si>
  <si>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</si>
  <si>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</si>
  <si>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</si>
  <si>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</si>
  <si>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</si>
  <si>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</si>
  <si>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</si>
  <si>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</si>
  <si>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</si>
  <si>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</si>
  <si>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</si>
  <si>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</si>
  <si>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</si>
  <si>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</si>
  <si>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</si>
  <si>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</si>
  <si>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</si>
  <si>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</si>
  <si>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</si>
  <si>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</si>
  <si>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</si>
  <si>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</si>
  <si>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</si>
  <si>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</si>
  <si>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</si>
  <si>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</si>
  <si>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</si>
  <si>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</si>
  <si>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</si>
  <si>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</si>
  <si>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</si>
  <si>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</si>
  <si>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</si>
  <si>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</si>
  <si>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</si>
  <si>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</si>
  <si>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</si>
  <si>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</si>
  <si>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</si>
  <si>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</si>
  <si>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</si>
  <si>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</si>
  <si>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</si>
  <si>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</si>
  <si>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</si>
  <si>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</si>
  <si>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</si>
  <si>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</si>
  <si>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</si>
  <si>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</si>
  <si>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</si>
  <si>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</si>
  <si>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</si>
  <si>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</si>
  <si>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</si>
  <si>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</si>
  <si>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</si>
  <si>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</si>
  <si>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</si>
  <si>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</si>
  <si>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</si>
  <si>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</si>
  <si>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</si>
  <si>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</si>
  <si>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</si>
  <si>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</si>
  <si>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</si>
  <si>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</si>
  <si>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</si>
  <si>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</si>
  <si>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</si>
  <si>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</si>
  <si>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</si>
  <si>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</si>
  <si>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</si>
  <si>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</si>
  <si>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</si>
  <si>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</si>
  <si>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</si>
  <si>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</si>
  <si>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</si>
  <si>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</si>
  <si>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</si>
  <si>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</si>
  <si>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</si>
  <si>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</si>
  <si>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</si>
  <si>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</si>
  <si>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</si>
  <si>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</si>
  <si>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</si>
  <si>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</si>
  <si>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</si>
  <si>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</si>
  <si>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</si>
  <si>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</si>
  <si>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</si>
  <si>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</si>
  <si>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</si>
  <si>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</si>
  <si>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</si>
  <si>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</si>
  <si>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</si>
  <si>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</si>
  <si>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</si>
  <si>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</si>
  <si>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</si>
  <si>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</si>
  <si>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</si>
  <si>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</si>
  <si>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</si>
  <si>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</si>
  <si>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</si>
  <si>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</si>
  <si>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</si>
  <si>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</si>
  <si>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</si>
  <si>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</si>
  <si>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</si>
  <si>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</si>
  <si>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</si>
  <si>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</si>
  <si>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</si>
  <si>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</si>
  <si>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</si>
  <si>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</si>
  <si>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</si>
  <si>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</si>
  <si>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</si>
  <si>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</si>
  <si>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</si>
  <si>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</si>
  <si>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</si>
  <si>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</si>
  <si>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</si>
  <si>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</si>
  <si>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</si>
  <si>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</si>
  <si>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</si>
  <si>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</si>
  <si>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</si>
  <si>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</si>
  <si>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</si>
  <si>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</si>
  <si>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</si>
  <si>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</si>
  <si>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</si>
  <si>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</si>
  <si>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</si>
  <si>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</si>
  <si>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</si>
  <si>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</si>
  <si>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</si>
  <si>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</si>
  <si>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</si>
  <si>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</si>
  <si>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</si>
  <si>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</si>
  <si>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</si>
  <si>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</si>
  <si>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</si>
  <si>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</si>
  <si>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</si>
  <si>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</si>
  <si>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</si>
  <si>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</si>
  <si>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</si>
  <si>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</si>
  <si>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</si>
  <si>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</si>
  <si>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</si>
  <si>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</si>
  <si>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</si>
  <si>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</si>
  <si>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</si>
  <si>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</si>
  <si>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</si>
  <si>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</si>
  <si>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</si>
  <si>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</si>
  <si>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</si>
  <si>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</si>
  <si>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</si>
  <si>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</si>
  <si>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</si>
  <si>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</si>
  <si>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</si>
  <si>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</si>
  <si>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</si>
  <si>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</si>
  <si>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</si>
  <si>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</si>
  <si>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</si>
  <si>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</si>
  <si>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</si>
  <si>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</si>
  <si>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</si>
  <si>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</si>
  <si>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</si>
  <si>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</si>
  <si>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</si>
  <si>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</si>
  <si>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</si>
  <si>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</si>
  <si>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</si>
  <si>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</si>
  <si>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</si>
  <si>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</si>
  <si>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</si>
  <si>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</si>
  <si>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</si>
  <si>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</si>
  <si>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</si>
  <si>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</si>
  <si>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</si>
  <si>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</si>
  <si>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</si>
  <si>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</si>
  <si>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</si>
  <si>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</si>
  <si>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</si>
  <si>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</si>
  <si>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</si>
  <si>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</si>
  <si>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</si>
  <si>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</si>
  <si>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</si>
  <si>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</si>
  <si>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</si>
  <si>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</si>
  <si>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</si>
  <si>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</si>
  <si>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</si>
  <si>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</si>
  <si>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</si>
  <si>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</si>
  <si>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</si>
  <si>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</si>
  <si>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</si>
  <si>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</si>
  <si>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</si>
  <si>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</si>
  <si>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</si>
  <si>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</si>
  <si>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</si>
  <si>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</si>
  <si>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</si>
  <si>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</si>
  <si>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</si>
  <si>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</si>
  <si>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</si>
  <si>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</si>
  <si>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</si>
  <si>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</si>
  <si>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</si>
  <si>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</si>
  <si>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</si>
  <si>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</si>
  <si>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</si>
  <si>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</si>
  <si>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</si>
  <si>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</si>
  <si>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</si>
  <si>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</si>
  <si>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</si>
  <si>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</si>
  <si>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</si>
  <si>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</si>
  <si>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</si>
  <si>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</si>
  <si>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</si>
  <si>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</si>
  <si>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</si>
  <si>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</si>
  <si>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</si>
  <si>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</si>
  <si>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</si>
  <si>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</si>
  <si>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</si>
  <si>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</si>
  <si>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</si>
  <si>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</si>
  <si>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</si>
  <si>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</si>
  <si>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</si>
  <si>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</si>
  <si>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</si>
  <si>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</si>
  <si>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</si>
  <si>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</si>
  <si>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</si>
  <si>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</si>
  <si>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</si>
  <si>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</si>
  <si>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</si>
  <si>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</si>
  <si>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</si>
  <si>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</si>
  <si>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</si>
  <si>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</si>
  <si>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</si>
  <si>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</si>
  <si>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</si>
  <si>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</si>
  <si>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</si>
  <si>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</si>
  <si>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</si>
  <si>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</si>
  <si>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</si>
  <si>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</si>
  <si>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</si>
  <si>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</si>
  <si>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</si>
  <si>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</si>
  <si>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</si>
  <si>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</si>
  <si>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</si>
  <si>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</si>
  <si>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</si>
  <si>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</si>
  <si>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</si>
  <si>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</si>
  <si>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</si>
  <si>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</si>
  <si>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</si>
  <si>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</si>
  <si>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</si>
  <si>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</si>
  <si>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</si>
  <si>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</si>
  <si>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</si>
  <si>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</si>
  <si>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</si>
  <si>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</si>
  <si>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</si>
  <si>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</si>
  <si>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</si>
  <si>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</si>
  <si>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</si>
  <si>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</si>
  <si>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</si>
  <si>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</si>
  <si>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</si>
  <si>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</si>
  <si>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</si>
  <si>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</si>
  <si>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</si>
  <si>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</si>
  <si>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</si>
  <si>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</si>
  <si>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</si>
  <si>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</si>
  <si>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</si>
  <si>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</si>
  <si>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</si>
  <si>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</si>
  <si>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</si>
  <si>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</si>
  <si>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</si>
  <si>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</si>
  <si>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</si>
  <si>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</si>
  <si>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</si>
  <si>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</si>
  <si>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</si>
  <si>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</si>
  <si>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</si>
  <si>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</si>
  <si>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</si>
  <si>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</si>
  <si>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</si>
  <si>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</si>
  <si>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</si>
  <si>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</si>
  <si>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</si>
  <si>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</si>
  <si>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</si>
  <si>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</si>
  <si>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</si>
  <si>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</si>
  <si>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</si>
  <si>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</si>
  <si>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</si>
  <si>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</si>
  <si>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</si>
  <si>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</si>
  <si>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</si>
  <si>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</si>
  <si>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</si>
  <si>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</si>
  <si>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</si>
  <si>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</si>
  <si>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</si>
  <si>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</si>
  <si>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</si>
  <si>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</si>
  <si>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</si>
  <si>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</si>
  <si>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</si>
  <si>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</si>
  <si>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</si>
  <si>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</si>
  <si>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</si>
  <si>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</si>
  <si>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</si>
  <si>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</si>
  <si>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</si>
  <si>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</si>
  <si>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</si>
  <si>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</si>
  <si>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</si>
  <si>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</si>
  <si>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</si>
  <si>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</si>
  <si>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</si>
  <si>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</si>
  <si>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</si>
  <si>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</si>
  <si>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</si>
  <si>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</si>
  <si>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</si>
  <si>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</si>
  <si>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</si>
  <si>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</si>
  <si>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</si>
  <si>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</si>
  <si>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</si>
  <si>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</si>
  <si>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</si>
  <si>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</si>
  <si>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</si>
  <si>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</si>
  <si>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</si>
  <si>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</si>
  <si>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</si>
  <si>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</si>
  <si>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</si>
  <si>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</si>
  <si>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</si>
  <si>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</si>
  <si>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</si>
  <si>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</si>
  <si>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</si>
  <si>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</si>
  <si>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</si>
  <si>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</si>
  <si>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</si>
  <si>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</si>
  <si>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</si>
  <si>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</si>
  <si>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</si>
  <si>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</si>
  <si>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</si>
  <si>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</si>
  <si>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</si>
  <si>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</si>
  <si>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</si>
  <si>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</si>
  <si>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</si>
  <si>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</si>
  <si>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</si>
  <si>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</si>
  <si>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</si>
  <si>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</si>
  <si>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</si>
  <si>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</si>
  <si>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</si>
  <si>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</si>
  <si>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</si>
  <si>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</si>
  <si>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</si>
  <si>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</si>
  <si>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</si>
  <si>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</si>
  <si>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</si>
  <si>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</si>
  <si>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</si>
  <si>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</si>
  <si>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</si>
  <si>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</si>
  <si>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</si>
  <si>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</si>
  <si>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</si>
  <si>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</si>
  <si>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</si>
  <si>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</si>
  <si>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</si>
  <si>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</si>
  <si>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</si>
  <si>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</si>
  <si>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</si>
  <si>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</si>
  <si>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</si>
  <si>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</si>
  <si>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</si>
  <si>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</si>
  <si>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</si>
  <si>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</si>
  <si>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</si>
  <si>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</si>
  <si>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</si>
  <si>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</si>
  <si>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</si>
  <si>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</si>
  <si>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</si>
  <si>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</si>
  <si>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</si>
  <si>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</si>
  <si>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</si>
  <si>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</si>
  <si>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</si>
  <si>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</si>
  <si>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</si>
  <si>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</si>
  <si>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</si>
  <si>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</si>
  <si>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</si>
  <si>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</si>
  <si>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</si>
  <si>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</si>
  <si>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</si>
  <si>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</si>
  <si>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</si>
  <si>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</si>
  <si>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</si>
  <si>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</si>
  <si>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</si>
  <si>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</si>
  <si>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</si>
  <si>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</si>
  <si>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</si>
  <si>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</si>
  <si>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</si>
  <si>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</si>
  <si>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</si>
  <si>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</si>
  <si>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</si>
  <si>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</si>
  <si>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</si>
  <si>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</si>
  <si>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</si>
  <si>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</si>
  <si>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</si>
  <si>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</si>
  <si>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</si>
  <si>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</si>
  <si>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</si>
  <si>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</si>
  <si>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</si>
  <si>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</si>
  <si>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</si>
  <si>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</si>
  <si>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</si>
  <si>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</si>
  <si>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</si>
  <si>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</si>
  <si>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</si>
  <si>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</si>
  <si>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</si>
  <si>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</si>
  <si>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</si>
  <si>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</si>
  <si>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</si>
  <si>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</si>
  <si>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</si>
  <si>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</si>
  <si>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</si>
  <si>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</si>
  <si>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</si>
  <si>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</si>
  <si>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</si>
  <si>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</si>
  <si>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</si>
  <si>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</si>
  <si>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</si>
  <si>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</si>
  <si>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</si>
  <si>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</si>
  <si>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</si>
  <si>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</si>
  <si>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</si>
  <si>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</si>
  <si>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</si>
  <si>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</si>
  <si>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</si>
  <si>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</si>
  <si>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</si>
  <si>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</si>
  <si>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</si>
  <si>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</si>
  <si>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</si>
  <si>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</si>
  <si>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</si>
  <si>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</si>
  <si>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</si>
  <si>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</si>
  <si>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</si>
  <si>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</si>
  <si>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</si>
  <si>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</si>
  <si>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</si>
  <si>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</si>
  <si>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</si>
  <si>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</si>
  <si>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</si>
  <si>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</si>
  <si>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</si>
  <si>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</si>
  <si>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</si>
  <si>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</si>
  <si>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</si>
  <si>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</si>
  <si>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</si>
  <si>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</si>
  <si>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</si>
  <si>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</si>
  <si>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</si>
  <si>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</si>
  <si>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</si>
  <si>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</si>
  <si>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</si>
  <si>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</si>
  <si>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</si>
  <si>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</si>
  <si>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</si>
  <si>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</si>
  <si>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</si>
  <si>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</si>
  <si>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</si>
  <si>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</si>
  <si>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</si>
  <si>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</si>
  <si>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</si>
  <si>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</si>
  <si>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</si>
  <si>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</si>
  <si>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</si>
  <si>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</si>
  <si>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</si>
  <si>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</si>
  <si>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</si>
  <si>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</si>
  <si>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</si>
  <si>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</si>
  <si>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</si>
  <si>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</si>
  <si>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</si>
  <si>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</si>
  <si>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</si>
  <si>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</si>
  <si>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</si>
  <si>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</si>
  <si>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</si>
  <si>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</si>
  <si>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</si>
  <si>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</si>
  <si>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</si>
  <si>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</si>
  <si>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</si>
  <si>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</si>
  <si>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</si>
  <si>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</si>
  <si>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</si>
  <si>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</si>
  <si>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</si>
  <si>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</si>
  <si>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</si>
  <si>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</si>
  <si>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</si>
  <si>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</si>
  <si>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</si>
  <si>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</si>
  <si>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</si>
  <si>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</si>
  <si>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</si>
  <si>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</si>
  <si>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</si>
  <si>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</si>
  <si>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</si>
  <si>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</si>
  <si>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</si>
  <si>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</si>
  <si>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</si>
  <si>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</si>
  <si>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</si>
  <si>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</si>
  <si>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</si>
  <si>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</si>
  <si>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</si>
  <si>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</si>
  <si>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</si>
  <si>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</si>
  <si>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</si>
  <si>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</si>
  <si>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</si>
  <si>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</si>
  <si>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</si>
  <si>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</si>
  <si>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</si>
  <si>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</si>
  <si>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</si>
  <si>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</si>
  <si>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</si>
  <si>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</si>
  <si>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</si>
  <si>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</si>
  <si>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</si>
  <si>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</si>
  <si>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</si>
  <si>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</si>
  <si>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</si>
  <si>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</si>
  <si>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</si>
  <si>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</si>
  <si>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</si>
  <si>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</si>
  <si>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</si>
  <si>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</si>
  <si>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</si>
  <si>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</si>
  <si>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</si>
  <si>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</si>
  <si>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</si>
  <si>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</si>
  <si>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</si>
  <si>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</si>
  <si>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</si>
  <si>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</si>
  <si>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</si>
  <si>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</si>
  <si>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</si>
  <si>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</si>
  <si>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</si>
  <si>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</si>
  <si>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</si>
  <si>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</si>
  <si>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</si>
  <si>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</si>
  <si>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</si>
  <si>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</si>
  <si>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</si>
  <si>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</si>
  <si>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</si>
  <si>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</si>
  <si>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</si>
  <si>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</si>
  <si>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</si>
  <si>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</si>
  <si>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</si>
  <si>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</si>
  <si>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</si>
  <si>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</si>
  <si>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</si>
  <si>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</si>
  <si>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</si>
  <si>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</si>
  <si>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</si>
  <si>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</si>
  <si>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</si>
  <si>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</si>
  <si>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</si>
  <si>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</si>
  <si>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</si>
  <si>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</si>
  <si>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</si>
  <si>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</si>
  <si>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</si>
  <si>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</si>
  <si>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</si>
  <si>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</si>
  <si>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</si>
  <si>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</si>
  <si>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</si>
  <si>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</si>
  <si>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</si>
  <si>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</si>
  <si>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</si>
  <si>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</si>
  <si>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</si>
  <si>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</si>
  <si>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</si>
  <si>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</si>
  <si>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</si>
  <si>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</si>
  <si>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</si>
  <si>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</si>
  <si>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</si>
  <si>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</si>
  <si>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</si>
  <si>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</si>
  <si>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</si>
  <si>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</si>
  <si>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</si>
  <si>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</si>
  <si>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</si>
  <si>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</si>
  <si>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</si>
  <si>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</si>
  <si>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</si>
  <si>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</si>
  <si>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OŠ SESVETSKA SELA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</si>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</sst>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3030402.58</v>
      </c>
      <c r="D2" s="7">
        <f>'PR-RAS'!E6</f>
        <v>3280806.31</v>
      </c>
      <c r="E2" s="7">
        <v>0</v>
      </c>
      <c r="F2" s="7">
        <v>0</v>
      </c>
      <c r="G2" s="8">
        <f t="shared" ref="G2:G274" si="0">(B2/1000)*(C2*1+D2*2)</f>
        <v>9592.0151999999998</v>
      </c>
      <c r="H2" s="8">
        <f t="shared" ref="H2:H274" si="1">ABS(C2-ROUND(C2,0))+ABS(D2-ROUND(D2,0))</f>
        <v>0.72999999998137355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2433593.54</v>
      </c>
      <c r="D45" s="2">
        <f>'PR-RAS'!E49</f>
        <v>2588009.13</v>
      </c>
      <c r="E45" s="2">
        <v>0</v>
      </c>
      <c r="F45" s="2">
        <v>0</v>
      </c>
      <c r="G45" s="3">
        <f t="shared" si="0"/>
        <v>334822.91919999995</v>
      </c>
      <c r="H45" s="3">
        <f t="shared" si="1"/>
        <v>0.58999999985098839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2388019.06</v>
      </c>
      <c r="D64" s="2">
        <f>'PR-RAS'!E68</f>
        <v>2502691.15</v>
      </c>
      <c r="E64" s="2">
        <v>0</v>
      </c>
      <c r="F64" s="2">
        <v>0</v>
      </c>
      <c r="G64" s="3">
        <f t="shared" si="0"/>
        <v>465784.28567999997</v>
      </c>
      <c r="H64" s="3">
        <f t="shared" si="1"/>
        <v>0.2099999999627471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2388019.06</v>
      </c>
      <c r="D65" s="2">
        <f>'PR-RAS'!E69</f>
        <v>2502691.15</v>
      </c>
      <c r="E65" s="2">
        <v>0</v>
      </c>
      <c r="F65" s="2">
        <v>0</v>
      </c>
      <c r="G65" s="3">
        <f t="shared" si="0"/>
        <v>473177.68703999999</v>
      </c>
      <c r="H65" s="3">
        <f t="shared" si="1"/>
        <v>0.2099999999627471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3330.2</v>
      </c>
      <c r="E70" s="2">
        <v>0</v>
      </c>
      <c r="F70" s="2">
        <v>0</v>
      </c>
      <c r="G70" s="3">
        <f t="shared" si="0"/>
        <v>459.56760000000003</v>
      </c>
      <c r="H70" s="3">
        <f t="shared" si="1"/>
        <v>0.1999999999998181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3330.2</v>
      </c>
      <c r="E71" s="2">
        <v>0</v>
      </c>
      <c r="F71" s="2">
        <v>0</v>
      </c>
      <c r="G71" s="3">
        <f t="shared" si="0"/>
        <v>466.22800000000001</v>
      </c>
      <c r="H71" s="3">
        <f t="shared" si="1"/>
        <v>0.1999999999998181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45574.48</v>
      </c>
      <c r="D73" s="2">
        <f>'PR-RAS'!E77</f>
        <v>81987.78</v>
      </c>
      <c r="E73" s="2">
        <v>0</v>
      </c>
      <c r="F73" s="2">
        <v>0</v>
      </c>
      <c r="G73" s="3">
        <f t="shared" si="0"/>
        <v>15087.602879999999</v>
      </c>
      <c r="H73" s="3">
        <f t="shared" si="1"/>
        <v>0.70000000000436557</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264</v>
      </c>
      <c r="D74" s="2">
        <f>'PR-RAS'!E78</f>
        <v>364</v>
      </c>
      <c r="E74" s="2">
        <v>0</v>
      </c>
      <c r="F74" s="2">
        <v>0</v>
      </c>
      <c r="G74" s="3">
        <f t="shared" si="0"/>
        <v>72.415999999999997</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45310.48</v>
      </c>
      <c r="D76" s="2">
        <f>'PR-RAS'!E80</f>
        <v>81623.78</v>
      </c>
      <c r="E76" s="2">
        <v>0</v>
      </c>
      <c r="F76" s="2">
        <v>0</v>
      </c>
      <c r="G76" s="3">
        <f t="shared" si="0"/>
        <v>15641.852999999999</v>
      </c>
      <c r="H76" s="3">
        <f t="shared" si="1"/>
        <v>0.70000000000436557</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0.03</v>
      </c>
      <c r="D78" s="2">
        <f>'PR-RAS'!E82</f>
        <v>0.04</v>
      </c>
      <c r="E78" s="2">
        <v>0</v>
      </c>
      <c r="F78" s="2">
        <v>0</v>
      </c>
      <c r="G78" s="3">
        <f t="shared" si="0"/>
        <v>8.4700000000000001E-3</v>
      </c>
      <c r="H78" s="3">
        <f t="shared" si="1"/>
        <v>7.0000000000000007E-2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0.03</v>
      </c>
      <c r="D79" s="2">
        <f>'PR-RAS'!E83</f>
        <v>0.04</v>
      </c>
      <c r="E79" s="2">
        <v>0</v>
      </c>
      <c r="F79" s="2">
        <v>0</v>
      </c>
      <c r="G79" s="3">
        <f t="shared" si="0"/>
        <v>8.5800000000000008E-3</v>
      </c>
      <c r="H79" s="3">
        <f t="shared" si="1"/>
        <v>7.0000000000000007E-2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0.03</v>
      </c>
      <c r="D81" s="2">
        <f>'PR-RAS'!E85</f>
        <v>0.04</v>
      </c>
      <c r="E81" s="2">
        <v>0</v>
      </c>
      <c r="F81" s="2">
        <v>0</v>
      </c>
      <c r="G81" s="3">
        <f t="shared" si="0"/>
        <v>8.8000000000000005E-3</v>
      </c>
      <c r="H81" s="3">
        <f t="shared" si="1"/>
        <v>7.0000000000000007E-2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71635.240000000005</v>
      </c>
      <c r="D102" s="2">
        <f>'PR-RAS'!E106</f>
        <v>57683.23</v>
      </c>
      <c r="E102" s="2">
        <v>0</v>
      </c>
      <c r="F102" s="2">
        <v>0</v>
      </c>
      <c r="G102" s="3">
        <f t="shared" si="0"/>
        <v>18887.171700000003</v>
      </c>
      <c r="H102" s="3">
        <f t="shared" si="1"/>
        <v>0.47000000000844011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71635.240000000005</v>
      </c>
      <c r="D108" s="2">
        <f>'PR-RAS'!E112</f>
        <v>57683.23</v>
      </c>
      <c r="E108" s="2">
        <v>0</v>
      </c>
      <c r="F108" s="2">
        <v>0</v>
      </c>
      <c r="G108" s="3">
        <f t="shared" si="0"/>
        <v>20009.1819</v>
      </c>
      <c r="H108" s="3">
        <f t="shared" si="1"/>
        <v>0.47000000000844011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71635.240000000005</v>
      </c>
      <c r="D113" s="2">
        <f>'PR-RAS'!E117</f>
        <v>57683.23</v>
      </c>
      <c r="E113" s="2">
        <v>0</v>
      </c>
      <c r="F113" s="2">
        <v>0</v>
      </c>
      <c r="G113" s="3">
        <f t="shared" si="0"/>
        <v>20944.190400000003</v>
      </c>
      <c r="H113" s="3">
        <f t="shared" si="1"/>
        <v>0.47000000000844011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16879.36</v>
      </c>
      <c r="D121" s="2">
        <f>'PR-RAS'!E125</f>
        <v>24061.48</v>
      </c>
      <c r="E121" s="2">
        <v>0</v>
      </c>
      <c r="F121" s="2">
        <v>0</v>
      </c>
      <c r="G121" s="3">
        <f t="shared" si="0"/>
        <v>7800.2783999999992</v>
      </c>
      <c r="H121" s="3">
        <f t="shared" si="1"/>
        <v>0.84000000000014552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12210.02</v>
      </c>
      <c r="D122" s="2">
        <f>'PR-RAS'!E126</f>
        <v>17301.259999999998</v>
      </c>
      <c r="E122" s="2">
        <v>0</v>
      </c>
      <c r="F122" s="2">
        <v>0</v>
      </c>
      <c r="G122" s="3">
        <f t="shared" si="0"/>
        <v>5664.3173399999987</v>
      </c>
      <c r="H122" s="3">
        <f t="shared" si="1"/>
        <v>0.27999999999883585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12210.02</v>
      </c>
      <c r="D124" s="2">
        <f>'PR-RAS'!E128</f>
        <v>17301.259999999998</v>
      </c>
      <c r="E124" s="2">
        <v>0</v>
      </c>
      <c r="F124" s="2">
        <v>0</v>
      </c>
      <c r="G124" s="3">
        <f t="shared" si="0"/>
        <v>5757.9424199999994</v>
      </c>
      <c r="H124" s="3">
        <f t="shared" si="1"/>
        <v>0.27999999999883585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4669.34</v>
      </c>
      <c r="D125" s="2">
        <f>'PR-RAS'!E129</f>
        <v>6760.22</v>
      </c>
      <c r="E125" s="2">
        <v>0</v>
      </c>
      <c r="F125" s="2">
        <v>0</v>
      </c>
      <c r="G125" s="3">
        <f t="shared" si="0"/>
        <v>2255.5327199999997</v>
      </c>
      <c r="H125" s="3">
        <f t="shared" si="1"/>
        <v>0.56000000000040018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4669.34</v>
      </c>
      <c r="D126" s="2">
        <f>'PR-RAS'!E130</f>
        <v>6760.22</v>
      </c>
      <c r="E126" s="2">
        <v>0</v>
      </c>
      <c r="F126" s="2">
        <v>0</v>
      </c>
      <c r="G126" s="3">
        <f t="shared" si="0"/>
        <v>2273.7224999999999</v>
      </c>
      <c r="H126" s="3">
        <f t="shared" si="1"/>
        <v>0.56000000000040018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508294.41000000003</v>
      </c>
      <c r="D130" s="2">
        <f>'PR-RAS'!E134</f>
        <v>611052.43000000005</v>
      </c>
      <c r="E130" s="2">
        <v>0</v>
      </c>
      <c r="F130" s="2">
        <v>0</v>
      </c>
      <c r="G130" s="3">
        <f t="shared" si="0"/>
        <v>223221.50583000001</v>
      </c>
      <c r="H130" s="3">
        <f t="shared" si="1"/>
        <v>0.84000000008381903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508294.41000000003</v>
      </c>
      <c r="D131" s="2">
        <f>'PR-RAS'!E135</f>
        <v>611052.43000000005</v>
      </c>
      <c r="E131" s="2">
        <v>0</v>
      </c>
      <c r="F131" s="2">
        <v>0</v>
      </c>
      <c r="G131" s="3">
        <f t="shared" si="0"/>
        <v>224951.9051</v>
      </c>
      <c r="H131" s="3">
        <f t="shared" si="1"/>
        <v>0.84000000008381903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487712.53</v>
      </c>
      <c r="D132" s="2">
        <f>'PR-RAS'!E136</f>
        <v>597999.81000000006</v>
      </c>
      <c r="E132" s="2">
        <v>0</v>
      </c>
      <c r="F132" s="2">
        <v>0</v>
      </c>
      <c r="G132" s="3">
        <f t="shared" si="0"/>
        <v>220566.29165000003</v>
      </c>
      <c r="H132" s="3">
        <f t="shared" si="1"/>
        <v>0.65999999991618097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20581.88</v>
      </c>
      <c r="D133" s="2">
        <f>'PR-RAS'!E137</f>
        <v>13052.62</v>
      </c>
      <c r="E133" s="2">
        <v>0</v>
      </c>
      <c r="F133" s="2">
        <v>0</v>
      </c>
      <c r="G133" s="3">
        <f t="shared" si="0"/>
        <v>6162.6998400000002</v>
      </c>
      <c r="H133" s="3">
        <f t="shared" si="1"/>
        <v>0.49999999999818101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2969607.9499999997</v>
      </c>
      <c r="D148" s="2">
        <f>'PR-RAS'!E152</f>
        <v>3458561.8499999996</v>
      </c>
      <c r="E148" s="2">
        <v>0</v>
      </c>
      <c r="F148" s="2">
        <v>0</v>
      </c>
      <c r="G148" s="3">
        <f t="shared" si="0"/>
        <v>1453349.5525499997</v>
      </c>
      <c r="H148" s="3">
        <f t="shared" si="1"/>
        <v>0.2000000006519258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2376706.7999999998</v>
      </c>
      <c r="D149" s="2">
        <f>'PR-RAS'!E153</f>
        <v>2823430.82</v>
      </c>
      <c r="E149" s="2">
        <v>0</v>
      </c>
      <c r="F149" s="2">
        <v>0</v>
      </c>
      <c r="G149" s="3">
        <f t="shared" si="0"/>
        <v>1187488.1291199999</v>
      </c>
      <c r="H149" s="3">
        <f t="shared" si="1"/>
        <v>0.38000000035390258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1957721.53</v>
      </c>
      <c r="D150" s="2">
        <f>'PR-RAS'!E154</f>
        <v>2345733.88</v>
      </c>
      <c r="E150" s="2">
        <v>0</v>
      </c>
      <c r="F150" s="2">
        <v>0</v>
      </c>
      <c r="G150" s="3">
        <f t="shared" si="0"/>
        <v>990729.20421</v>
      </c>
      <c r="H150" s="3">
        <f t="shared" si="1"/>
        <v>0.59000000008381903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1830127</v>
      </c>
      <c r="D151" s="2">
        <f>'PR-RAS'!E155</f>
        <v>2181031.65</v>
      </c>
      <c r="E151" s="2">
        <v>0</v>
      </c>
      <c r="F151" s="2">
        <v>0</v>
      </c>
      <c r="G151" s="3">
        <f t="shared" si="0"/>
        <v>928828.54499999993</v>
      </c>
      <c r="H151" s="3">
        <f t="shared" si="1"/>
        <v>0.35000000009313226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68975.11</v>
      </c>
      <c r="D153" s="2">
        <f>'PR-RAS'!E157</f>
        <v>89378.05</v>
      </c>
      <c r="E153" s="2">
        <v>0</v>
      </c>
      <c r="F153" s="2">
        <v>0</v>
      </c>
      <c r="G153" s="3">
        <f t="shared" si="0"/>
        <v>37655.143920000002</v>
      </c>
      <c r="H153" s="3">
        <f t="shared" si="1"/>
        <v>0.16000000000349246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58619.42</v>
      </c>
      <c r="D154" s="2">
        <f>'PR-RAS'!E158</f>
        <v>75324.179999999993</v>
      </c>
      <c r="E154" s="2">
        <v>0</v>
      </c>
      <c r="F154" s="2">
        <v>0</v>
      </c>
      <c r="G154" s="3">
        <f t="shared" si="0"/>
        <v>32017.970339999996</v>
      </c>
      <c r="H154" s="3">
        <f t="shared" si="1"/>
        <v>0.59999999999126885</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95885.440000000002</v>
      </c>
      <c r="D155" s="2">
        <f>'PR-RAS'!E159</f>
        <v>90611.64</v>
      </c>
      <c r="E155" s="2">
        <v>0</v>
      </c>
      <c r="F155" s="2">
        <v>0</v>
      </c>
      <c r="G155" s="3">
        <f t="shared" si="0"/>
        <v>42674.742879999998</v>
      </c>
      <c r="H155" s="3">
        <f t="shared" si="1"/>
        <v>0.80000000000291038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323099.83</v>
      </c>
      <c r="D156" s="2">
        <f>'PR-RAS'!E160</f>
        <v>387085.3</v>
      </c>
      <c r="E156" s="2">
        <v>0</v>
      </c>
      <c r="F156" s="2">
        <v>0</v>
      </c>
      <c r="G156" s="3">
        <f t="shared" si="0"/>
        <v>170076.91665</v>
      </c>
      <c r="H156" s="3">
        <f t="shared" si="1"/>
        <v>0.46999999997206032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323056.89</v>
      </c>
      <c r="D158" s="2">
        <f>'PR-RAS'!E162</f>
        <v>387063.36</v>
      </c>
      <c r="E158" s="2">
        <v>0</v>
      </c>
      <c r="F158" s="2">
        <v>0</v>
      </c>
      <c r="G158" s="3">
        <f t="shared" si="0"/>
        <v>172257.82676999999</v>
      </c>
      <c r="H158" s="3">
        <f t="shared" si="1"/>
        <v>0.46999999997206032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42.94</v>
      </c>
      <c r="D159" s="2">
        <f>'PR-RAS'!E163</f>
        <v>21.94</v>
      </c>
      <c r="E159" s="2">
        <v>0</v>
      </c>
      <c r="F159" s="2">
        <v>0</v>
      </c>
      <c r="G159" s="3">
        <f t="shared" si="0"/>
        <v>13.717559999999999</v>
      </c>
      <c r="H159" s="3">
        <f t="shared" si="1"/>
        <v>0.12000000000000099</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461150.17000000004</v>
      </c>
      <c r="D160" s="2">
        <f>'PR-RAS'!E164</f>
        <v>515779.02999999997</v>
      </c>
      <c r="E160" s="2">
        <v>0</v>
      </c>
      <c r="F160" s="2">
        <v>0</v>
      </c>
      <c r="G160" s="3">
        <f t="shared" si="0"/>
        <v>237340.60857000001</v>
      </c>
      <c r="H160" s="3">
        <f t="shared" si="1"/>
        <v>0.20000000001164153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48759.020000000004</v>
      </c>
      <c r="D161" s="2">
        <f>'PR-RAS'!E165</f>
        <v>57670.03</v>
      </c>
      <c r="E161" s="2">
        <v>0</v>
      </c>
      <c r="F161" s="2">
        <v>0</v>
      </c>
      <c r="G161" s="3">
        <f t="shared" si="0"/>
        <v>26255.852800000004</v>
      </c>
      <c r="H161" s="3">
        <f t="shared" si="1"/>
        <v>5.0000000002910383E-2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10903.32</v>
      </c>
      <c r="D162" s="2">
        <f>'PR-RAS'!E166</f>
        <v>14129.04</v>
      </c>
      <c r="E162" s="2">
        <v>0</v>
      </c>
      <c r="F162" s="2">
        <v>0</v>
      </c>
      <c r="G162" s="3">
        <f t="shared" si="0"/>
        <v>6304.9854000000005</v>
      </c>
      <c r="H162" s="3">
        <f t="shared" si="1"/>
        <v>0.36000000000058208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35223.300000000003</v>
      </c>
      <c r="D163" s="2">
        <f>'PR-RAS'!E167</f>
        <v>41366.99</v>
      </c>
      <c r="E163" s="2">
        <v>0</v>
      </c>
      <c r="F163" s="2">
        <v>0</v>
      </c>
      <c r="G163" s="3">
        <f t="shared" si="0"/>
        <v>19109.07936</v>
      </c>
      <c r="H163" s="3">
        <f t="shared" si="1"/>
        <v>0.31000000000494765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2049.86</v>
      </c>
      <c r="D164" s="2">
        <f>'PR-RAS'!E168</f>
        <v>1733</v>
      </c>
      <c r="E164" s="2">
        <v>0</v>
      </c>
      <c r="F164" s="2">
        <v>0</v>
      </c>
      <c r="G164" s="3">
        <f t="shared" si="0"/>
        <v>899.08518000000015</v>
      </c>
      <c r="H164" s="3">
        <f t="shared" si="1"/>
        <v>0.13999999999987267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582.54</v>
      </c>
      <c r="D165" s="2">
        <f>'PR-RAS'!E169</f>
        <v>441</v>
      </c>
      <c r="E165" s="2">
        <v>0</v>
      </c>
      <c r="F165" s="2">
        <v>0</v>
      </c>
      <c r="G165" s="3">
        <f t="shared" si="0"/>
        <v>240.18456</v>
      </c>
      <c r="H165" s="3">
        <f t="shared" si="1"/>
        <v>0.46000000000003638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246567.62</v>
      </c>
      <c r="D166" s="2">
        <f>'PR-RAS'!E170</f>
        <v>277259.45</v>
      </c>
      <c r="E166" s="2">
        <v>0</v>
      </c>
      <c r="F166" s="2">
        <v>0</v>
      </c>
      <c r="G166" s="3">
        <f t="shared" si="0"/>
        <v>132179.2758</v>
      </c>
      <c r="H166" s="3">
        <f t="shared" si="1"/>
        <v>0.83000000001629815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16939.09</v>
      </c>
      <c r="D167" s="2">
        <f>'PR-RAS'!E171</f>
        <v>22258.58</v>
      </c>
      <c r="E167" s="2">
        <v>0</v>
      </c>
      <c r="F167" s="2">
        <v>0</v>
      </c>
      <c r="G167" s="3">
        <f t="shared" si="0"/>
        <v>10201.737500000001</v>
      </c>
      <c r="H167" s="3">
        <f t="shared" si="1"/>
        <v>0.50999999999839929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164318.9</v>
      </c>
      <c r="D168" s="2">
        <f>'PR-RAS'!E172</f>
        <v>184651.89</v>
      </c>
      <c r="E168" s="2">
        <v>0</v>
      </c>
      <c r="F168" s="2">
        <v>0</v>
      </c>
      <c r="G168" s="3">
        <f t="shared" si="0"/>
        <v>89114.987560000009</v>
      </c>
      <c r="H168" s="3">
        <f t="shared" si="1"/>
        <v>0.20999999999185093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61278.57</v>
      </c>
      <c r="D169" s="2">
        <f>'PR-RAS'!E173</f>
        <v>61834.84</v>
      </c>
      <c r="E169" s="2">
        <v>0</v>
      </c>
      <c r="F169" s="2">
        <v>0</v>
      </c>
      <c r="G169" s="3">
        <f t="shared" si="0"/>
        <v>31071.306</v>
      </c>
      <c r="H169" s="3">
        <f t="shared" si="1"/>
        <v>0.5900000000037835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1508.01</v>
      </c>
      <c r="D170" s="2">
        <f>'PR-RAS'!E174</f>
        <v>4002.62</v>
      </c>
      <c r="E170" s="2">
        <v>0</v>
      </c>
      <c r="F170" s="2">
        <v>0</v>
      </c>
      <c r="G170" s="3">
        <f t="shared" si="0"/>
        <v>1607.7392500000001</v>
      </c>
      <c r="H170" s="3">
        <f t="shared" si="1"/>
        <v>0.39000000000010004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724.18</v>
      </c>
      <c r="D171" s="2">
        <f>'PR-RAS'!E175</f>
        <v>1952.54</v>
      </c>
      <c r="E171" s="2">
        <v>0</v>
      </c>
      <c r="F171" s="2">
        <v>0</v>
      </c>
      <c r="G171" s="3">
        <f t="shared" si="0"/>
        <v>786.97420000000011</v>
      </c>
      <c r="H171" s="3">
        <f t="shared" si="1"/>
        <v>0.63999999999998636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1798.87</v>
      </c>
      <c r="D173" s="2">
        <f>'PR-RAS'!E177</f>
        <v>2558.98</v>
      </c>
      <c r="E173" s="2">
        <v>0</v>
      </c>
      <c r="F173" s="2">
        <v>0</v>
      </c>
      <c r="G173" s="3">
        <f t="shared" si="0"/>
        <v>1189.6947599999999</v>
      </c>
      <c r="H173" s="3">
        <f t="shared" si="1"/>
        <v>0.15000000000009095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128264.03000000003</v>
      </c>
      <c r="D174" s="2">
        <f>'PR-RAS'!E178</f>
        <v>150125.32</v>
      </c>
      <c r="E174" s="2">
        <v>0</v>
      </c>
      <c r="F174" s="2">
        <v>0</v>
      </c>
      <c r="G174" s="3">
        <f t="shared" si="0"/>
        <v>74133.037909999999</v>
      </c>
      <c r="H174" s="3">
        <f t="shared" si="1"/>
        <v>0.3500000000349246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37979.65</v>
      </c>
      <c r="D175" s="2">
        <f>'PR-RAS'!E179</f>
        <v>66163.06</v>
      </c>
      <c r="E175" s="2">
        <v>0</v>
      </c>
      <c r="F175" s="2">
        <v>0</v>
      </c>
      <c r="G175" s="3">
        <f t="shared" si="0"/>
        <v>29633.203979999995</v>
      </c>
      <c r="H175" s="3">
        <f t="shared" si="1"/>
        <v>0.4099999999962165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60912.73</v>
      </c>
      <c r="D176" s="2">
        <f>'PR-RAS'!E180</f>
        <v>36218.67</v>
      </c>
      <c r="E176" s="2">
        <v>0</v>
      </c>
      <c r="F176" s="2">
        <v>0</v>
      </c>
      <c r="G176" s="3">
        <f t="shared" si="0"/>
        <v>23336.26225</v>
      </c>
      <c r="H176" s="3">
        <f t="shared" si="1"/>
        <v>0.59999999999854481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1084.8800000000001</v>
      </c>
      <c r="D177" s="2">
        <f>'PR-RAS'!E181</f>
        <v>254.88</v>
      </c>
      <c r="E177" s="2">
        <v>0</v>
      </c>
      <c r="F177" s="2">
        <v>0</v>
      </c>
      <c r="G177" s="3">
        <f t="shared" si="0"/>
        <v>280.65663999999998</v>
      </c>
      <c r="H177" s="3">
        <f t="shared" si="1"/>
        <v>0.23999999999989541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12461.04</v>
      </c>
      <c r="D178" s="2">
        <f>'PR-RAS'!E182</f>
        <v>10016.94</v>
      </c>
      <c r="E178" s="2">
        <v>0</v>
      </c>
      <c r="F178" s="2">
        <v>0</v>
      </c>
      <c r="G178" s="3">
        <f t="shared" si="0"/>
        <v>5751.6008400000001</v>
      </c>
      <c r="H178" s="3">
        <f t="shared" si="1"/>
        <v>0.1000000000003638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6162.61</v>
      </c>
      <c r="D180" s="2">
        <f>'PR-RAS'!E184</f>
        <v>8756.36</v>
      </c>
      <c r="E180" s="2">
        <v>0</v>
      </c>
      <c r="F180" s="2">
        <v>0</v>
      </c>
      <c r="G180" s="3">
        <f t="shared" si="0"/>
        <v>4237.8840700000001</v>
      </c>
      <c r="H180" s="3">
        <f t="shared" si="1"/>
        <v>0.75000000000090949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3108.91</v>
      </c>
      <c r="D181" s="2">
        <f>'PR-RAS'!E185</f>
        <v>1706.09</v>
      </c>
      <c r="E181" s="2">
        <v>0</v>
      </c>
      <c r="F181" s="2">
        <v>0</v>
      </c>
      <c r="G181" s="3">
        <f t="shared" si="0"/>
        <v>1173.7962</v>
      </c>
      <c r="H181" s="3">
        <f t="shared" si="1"/>
        <v>0.18000000000006366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4222.5200000000004</v>
      </c>
      <c r="D182" s="2">
        <f>'PR-RAS'!E186</f>
        <v>3811.68</v>
      </c>
      <c r="E182" s="2">
        <v>0</v>
      </c>
      <c r="F182" s="2">
        <v>0</v>
      </c>
      <c r="G182" s="3">
        <f t="shared" si="0"/>
        <v>2144.10428</v>
      </c>
      <c r="H182" s="3">
        <f t="shared" si="1"/>
        <v>0.79999999999972715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2331.69</v>
      </c>
      <c r="D183" s="2">
        <f>'PR-RAS'!E187</f>
        <v>23197.64</v>
      </c>
      <c r="E183" s="2">
        <v>0</v>
      </c>
      <c r="F183" s="2">
        <v>0</v>
      </c>
      <c r="G183" s="3">
        <f t="shared" si="0"/>
        <v>8868.30854</v>
      </c>
      <c r="H183" s="3">
        <f t="shared" si="1"/>
        <v>0.67000000000052751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37559.5</v>
      </c>
      <c r="D190" s="2">
        <f>'PR-RAS'!E194</f>
        <v>30724.23</v>
      </c>
      <c r="E190" s="2">
        <v>0</v>
      </c>
      <c r="F190" s="2">
        <v>0</v>
      </c>
      <c r="G190" s="3">
        <f t="shared" si="0"/>
        <v>18712.504439999997</v>
      </c>
      <c r="H190" s="3">
        <f t="shared" si="1"/>
        <v>0.72999999999956344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4980.4799999999996</v>
      </c>
      <c r="D191" s="2">
        <f>'PR-RAS'!E195</f>
        <v>3190.38</v>
      </c>
      <c r="E191" s="2">
        <v>0</v>
      </c>
      <c r="F191" s="2">
        <v>0</v>
      </c>
      <c r="G191" s="3">
        <f t="shared" si="0"/>
        <v>2158.6356000000001</v>
      </c>
      <c r="H191" s="3">
        <f t="shared" si="1"/>
        <v>0.85999999999967258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4404.09</v>
      </c>
      <c r="E192" s="2">
        <v>0</v>
      </c>
      <c r="F192" s="2">
        <v>0</v>
      </c>
      <c r="G192" s="3">
        <f t="shared" si="0"/>
        <v>1682.36238</v>
      </c>
      <c r="H192" s="3">
        <f t="shared" si="1"/>
        <v>9.0000000000145519E-2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31.82</v>
      </c>
      <c r="D193" s="2">
        <f>'PR-RAS'!E197</f>
        <v>0</v>
      </c>
      <c r="E193" s="2">
        <v>0</v>
      </c>
      <c r="F193" s="2">
        <v>0</v>
      </c>
      <c r="G193" s="3">
        <f t="shared" si="0"/>
        <v>6.1094400000000002</v>
      </c>
      <c r="H193" s="3">
        <f t="shared" si="1"/>
        <v>0.17999999999999972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470.25</v>
      </c>
      <c r="D194" s="2">
        <f>'PR-RAS'!E198</f>
        <v>555</v>
      </c>
      <c r="E194" s="2">
        <v>0</v>
      </c>
      <c r="F194" s="2">
        <v>0</v>
      </c>
      <c r="G194" s="3">
        <f t="shared" si="0"/>
        <v>304.98824999999999</v>
      </c>
      <c r="H194" s="3">
        <f t="shared" si="1"/>
        <v>0.25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6328.93</v>
      </c>
      <c r="D195" s="2">
        <f>'PR-RAS'!E199</f>
        <v>7587.53</v>
      </c>
      <c r="E195" s="2">
        <v>0</v>
      </c>
      <c r="F195" s="2">
        <v>0</v>
      </c>
      <c r="G195" s="3">
        <f t="shared" si="0"/>
        <v>4171.7740599999997</v>
      </c>
      <c r="H195" s="3">
        <f t="shared" si="1"/>
        <v>0.53999999999996362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3359.22</v>
      </c>
      <c r="D196" s="2">
        <f>'PR-RAS'!E200</f>
        <v>2169.39</v>
      </c>
      <c r="E196" s="2">
        <v>0</v>
      </c>
      <c r="F196" s="2">
        <v>0</v>
      </c>
      <c r="G196" s="3">
        <f t="shared" si="0"/>
        <v>1501.1100000000001</v>
      </c>
      <c r="H196" s="3">
        <f t="shared" si="1"/>
        <v>0.60999999999967258</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22388.799999999999</v>
      </c>
      <c r="D197" s="2">
        <f>'PR-RAS'!E201</f>
        <v>12817.84</v>
      </c>
      <c r="E197" s="2">
        <v>0</v>
      </c>
      <c r="F197" s="2">
        <v>0</v>
      </c>
      <c r="G197" s="3">
        <f t="shared" si="0"/>
        <v>9412.7980799999987</v>
      </c>
      <c r="H197" s="3">
        <f t="shared" si="1"/>
        <v>0.36000000000058208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4615.8899999999994</v>
      </c>
      <c r="D198" s="2">
        <f>'PR-RAS'!E202</f>
        <v>3297.37</v>
      </c>
      <c r="E198" s="2">
        <v>0</v>
      </c>
      <c r="F198" s="2">
        <v>0</v>
      </c>
      <c r="G198" s="3">
        <f t="shared" si="0"/>
        <v>2208.4941100000001</v>
      </c>
      <c r="H198" s="3">
        <f t="shared" si="1"/>
        <v>0.48000000000047294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4615.8899999999994</v>
      </c>
      <c r="D212" s="2">
        <f>'PR-RAS'!E216</f>
        <v>3297.37</v>
      </c>
      <c r="E212" s="2">
        <v>0</v>
      </c>
      <c r="F212" s="2">
        <v>0</v>
      </c>
      <c r="G212" s="3">
        <f t="shared" si="0"/>
        <v>2365.4429299999997</v>
      </c>
      <c r="H212" s="3">
        <f t="shared" si="1"/>
        <v>0.48000000000047294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1802</v>
      </c>
      <c r="D213" s="2">
        <f>'PR-RAS'!E217</f>
        <v>1788.12</v>
      </c>
      <c r="E213" s="2">
        <v>0</v>
      </c>
      <c r="F213" s="2">
        <v>0</v>
      </c>
      <c r="G213" s="3">
        <f t="shared" si="0"/>
        <v>1140.18688</v>
      </c>
      <c r="H213" s="3">
        <f t="shared" si="1"/>
        <v>0.11999999999989086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2813.89</v>
      </c>
      <c r="D215" s="2">
        <f>'PR-RAS'!E219</f>
        <v>1509.25</v>
      </c>
      <c r="E215" s="2">
        <v>0</v>
      </c>
      <c r="F215" s="2">
        <v>0</v>
      </c>
      <c r="G215" s="3">
        <f t="shared" si="0"/>
        <v>1248.1314599999998</v>
      </c>
      <c r="H215" s="3">
        <f t="shared" si="1"/>
        <v>0.36000000000012733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125863.4</v>
      </c>
      <c r="D258" s="2">
        <f>'PR-RAS'!E262</f>
        <v>114021.34</v>
      </c>
      <c r="E258" s="2">
        <v>0</v>
      </c>
      <c r="F258" s="2">
        <v>0</v>
      </c>
      <c r="G258" s="3">
        <f t="shared" si="0"/>
        <v>90953.862559999994</v>
      </c>
      <c r="H258" s="3">
        <f t="shared" si="1"/>
        <v>0.73999999999068677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125863.4</v>
      </c>
      <c r="D265" s="2">
        <f>'PR-RAS'!E269</f>
        <v>114021.34</v>
      </c>
      <c r="E265" s="2">
        <v>0</v>
      </c>
      <c r="F265" s="2">
        <v>0</v>
      </c>
      <c r="G265" s="3">
        <f t="shared" si="0"/>
        <v>93431.205119999999</v>
      </c>
      <c r="H265" s="3">
        <f t="shared" si="1"/>
        <v>0.73999999999068677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340</v>
      </c>
      <c r="D266" s="2">
        <f>'PR-RAS'!E270</f>
        <v>0</v>
      </c>
      <c r="E266" s="2">
        <v>0</v>
      </c>
      <c r="F266" s="2">
        <v>0</v>
      </c>
      <c r="G266" s="3">
        <f t="shared" si="0"/>
        <v>90.100000000000009</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125523.4</v>
      </c>
      <c r="D267" s="2">
        <f>'PR-RAS'!E271</f>
        <v>114021.34</v>
      </c>
      <c r="E267" s="2">
        <v>0</v>
      </c>
      <c r="F267" s="2">
        <v>0</v>
      </c>
      <c r="G267" s="3">
        <f t="shared" si="0"/>
        <v>94048.577279999998</v>
      </c>
      <c r="H267" s="3">
        <f t="shared" si="1"/>
        <v>0.73999999999068677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1271.69</v>
      </c>
      <c r="D269" s="2">
        <f>'PR-RAS'!E273</f>
        <v>2033.29</v>
      </c>
      <c r="E269" s="2">
        <v>0</v>
      </c>
      <c r="F269" s="2">
        <v>0</v>
      </c>
      <c r="G269" s="3">
        <f t="shared" si="0"/>
        <v>1430.6563600000002</v>
      </c>
      <c r="H269" s="3">
        <f t="shared" si="1"/>
        <v>0.59999999999990905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1271.69</v>
      </c>
      <c r="D270" s="2">
        <f>'PR-RAS'!E274</f>
        <v>2033.29</v>
      </c>
      <c r="E270" s="2">
        <v>0</v>
      </c>
      <c r="F270" s="2">
        <v>0</v>
      </c>
      <c r="G270" s="3">
        <f t="shared" si="0"/>
        <v>1435.9946300000001</v>
      </c>
      <c r="H270" s="3">
        <f t="shared" si="1"/>
        <v>0.59999999999990905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687.19</v>
      </c>
      <c r="D271" s="2">
        <f>'PR-RAS'!E275</f>
        <v>0</v>
      </c>
      <c r="E271" s="2">
        <v>0</v>
      </c>
      <c r="F271" s="2">
        <v>0</v>
      </c>
      <c r="G271" s="3">
        <f t="shared" si="0"/>
        <v>185.54130000000004</v>
      </c>
      <c r="H271" s="3">
        <f t="shared" si="1"/>
        <v>0.19000000000005457</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584.5</v>
      </c>
      <c r="D272" s="2">
        <f>'PR-RAS'!E276</f>
        <v>2033.29</v>
      </c>
      <c r="E272" s="2">
        <v>0</v>
      </c>
      <c r="F272" s="2">
        <v>0</v>
      </c>
      <c r="G272" s="3">
        <f t="shared" si="0"/>
        <v>1260.4426800000001</v>
      </c>
      <c r="H272" s="3">
        <f t="shared" si="1"/>
        <v>0.78999999999996362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2969607.9499999997</v>
      </c>
      <c r="D295" s="2">
        <f>'PR-RAS'!E299</f>
        <v>3458561.8499999996</v>
      </c>
      <c r="E295" s="2">
        <v>0</v>
      </c>
      <c r="F295" s="2">
        <v>0</v>
      </c>
      <c r="G295" s="3">
        <f t="shared" si="12"/>
        <v>2906699.1050999993</v>
      </c>
      <c r="H295" s="3">
        <f t="shared" si="13"/>
        <v>0.2000000006519258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60794.630000000354</v>
      </c>
      <c r="D296" s="2">
        <f>'PR-RAS'!E300</f>
        <v>0</v>
      </c>
      <c r="E296" s="2">
        <v>0</v>
      </c>
      <c r="F296" s="2">
        <v>0</v>
      </c>
      <c r="G296" s="3">
        <f t="shared" si="12"/>
        <v>17934.415850000103</v>
      </c>
      <c r="H296" s="3">
        <f t="shared" si="13"/>
        <v>0.36999999964609742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177755.53999999957</v>
      </c>
      <c r="E297" s="2">
        <v>0</v>
      </c>
      <c r="F297" s="2">
        <v>0</v>
      </c>
      <c r="G297" s="3">
        <f t="shared" si="12"/>
        <v>105231.27967999974</v>
      </c>
      <c r="H297" s="3">
        <f t="shared" si="13"/>
        <v>0.46000000042840838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9068.2199999999993</v>
      </c>
      <c r="D298" s="2">
        <f>'PR-RAS'!E302</f>
        <v>43357.120000000003</v>
      </c>
      <c r="E298" s="2">
        <v>0</v>
      </c>
      <c r="F298" s="2">
        <v>0</v>
      </c>
      <c r="G298" s="3">
        <f t="shared" si="12"/>
        <v>28447.390620000002</v>
      </c>
      <c r="H298" s="3">
        <f t="shared" si="13"/>
        <v>0.34000000000196451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12240.03</v>
      </c>
      <c r="D300" s="2">
        <f>'PR-RAS'!E304</f>
        <v>204806.26</v>
      </c>
      <c r="E300" s="2">
        <v>0</v>
      </c>
      <c r="F300" s="2">
        <v>0</v>
      </c>
      <c r="G300" s="3">
        <f t="shared" si="12"/>
        <v>126133.91245</v>
      </c>
      <c r="H300" s="3">
        <f t="shared" si="13"/>
        <v>0.29000000000996806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10536.27</v>
      </c>
      <c r="D301" s="2">
        <f>'PR-RAS'!E305</f>
        <v>319.05</v>
      </c>
      <c r="E301" s="2">
        <v>0</v>
      </c>
      <c r="F301" s="2">
        <v>0</v>
      </c>
      <c r="G301" s="3">
        <f t="shared" si="12"/>
        <v>3352.3110000000001</v>
      </c>
      <c r="H301" s="3">
        <f t="shared" si="13"/>
        <v>0.32000000000044793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26505.73</v>
      </c>
      <c r="D355" s="2">
        <f>'PR-RAS'!E360</f>
        <v>22009.68</v>
      </c>
      <c r="E355" s="2">
        <v>0</v>
      </c>
      <c r="F355" s="2">
        <v>0</v>
      </c>
      <c r="G355" s="3">
        <f t="shared" si="12"/>
        <v>24965.881859999998</v>
      </c>
      <c r="H355" s="3">
        <f t="shared" si="13"/>
        <v>0.59000000000014552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26505.73</v>
      </c>
      <c r="D368" s="2">
        <f>'PR-RAS'!E373</f>
        <v>22009.68</v>
      </c>
      <c r="E368" s="2">
        <v>0</v>
      </c>
      <c r="F368" s="2">
        <v>0</v>
      </c>
      <c r="G368" s="3">
        <f t="shared" si="12"/>
        <v>25882.708029999998</v>
      </c>
      <c r="H368" s="3">
        <f t="shared" si="13"/>
        <v>0.59000000000014552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23424.57</v>
      </c>
      <c r="D374" s="2">
        <f>'PR-RAS'!E379</f>
        <v>18905.560000000001</v>
      </c>
      <c r="E374" s="2">
        <v>0</v>
      </c>
      <c r="F374" s="2">
        <v>0</v>
      </c>
      <c r="G374" s="3">
        <f t="shared" si="12"/>
        <v>22840.912370000002</v>
      </c>
      <c r="H374" s="3">
        <f t="shared" si="13"/>
        <v>0.86999999999898137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3841.89</v>
      </c>
      <c r="D375" s="2">
        <f>'PR-RAS'!E380</f>
        <v>7082.96</v>
      </c>
      <c r="E375" s="2">
        <v>0</v>
      </c>
      <c r="F375" s="2">
        <v>0</v>
      </c>
      <c r="G375" s="3">
        <f t="shared" si="12"/>
        <v>6734.9209400000009</v>
      </c>
      <c r="H375" s="3">
        <f t="shared" si="13"/>
        <v>0.15000000000009095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3308.76</v>
      </c>
      <c r="E376" s="2">
        <v>0</v>
      </c>
      <c r="F376" s="2">
        <v>0</v>
      </c>
      <c r="G376" s="3">
        <f t="shared" si="12"/>
        <v>2481.5700000000002</v>
      </c>
      <c r="H376" s="3">
        <f t="shared" si="13"/>
        <v>0.23999999999978172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19582.68</v>
      </c>
      <c r="D381" s="2">
        <f>'PR-RAS'!E386</f>
        <v>8513.84</v>
      </c>
      <c r="E381" s="2">
        <v>0</v>
      </c>
      <c r="F381" s="2">
        <v>0</v>
      </c>
      <c r="G381" s="3">
        <f t="shared" si="12"/>
        <v>13911.936799999999</v>
      </c>
      <c r="H381" s="3">
        <f t="shared" si="13"/>
        <v>0.47999999999956344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3081.16</v>
      </c>
      <c r="D388" s="2">
        <f>'PR-RAS'!E393</f>
        <v>3104.12</v>
      </c>
      <c r="E388" s="2">
        <v>0</v>
      </c>
      <c r="F388" s="2">
        <v>0</v>
      </c>
      <c r="G388" s="3">
        <f t="shared" si="12"/>
        <v>3594.9978000000001</v>
      </c>
      <c r="H388" s="3">
        <f t="shared" si="13"/>
        <v>0.27999999999974534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3081.16</v>
      </c>
      <c r="D389" s="2">
        <f>'PR-RAS'!E394</f>
        <v>3104.12</v>
      </c>
      <c r="E389" s="2">
        <v>0</v>
      </c>
      <c r="F389" s="2">
        <v>0</v>
      </c>
      <c r="G389" s="3">
        <f t="shared" si="12"/>
        <v>3604.2871999999998</v>
      </c>
      <c r="H389" s="3">
        <f t="shared" si="13"/>
        <v>0.27999999999974534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26505.73</v>
      </c>
      <c r="D413" s="2">
        <f>'PR-RAS'!E418</f>
        <v>22009.68</v>
      </c>
      <c r="E413" s="2">
        <v>0</v>
      </c>
      <c r="F413" s="2">
        <v>0</v>
      </c>
      <c r="G413" s="3">
        <f t="shared" si="12"/>
        <v>29056.337079999998</v>
      </c>
      <c r="H413" s="3">
        <f t="shared" si="13"/>
        <v>0.59000000000014552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3030402.58</v>
      </c>
      <c r="D417" s="2">
        <f>'PR-RAS'!E422</f>
        <v>3280806.31</v>
      </c>
      <c r="E417" s="2">
        <v>0</v>
      </c>
      <c r="F417" s="2">
        <v>0</v>
      </c>
      <c r="G417" s="3">
        <f t="shared" si="12"/>
        <v>3990278.3231999995</v>
      </c>
      <c r="H417" s="3">
        <f t="shared" si="13"/>
        <v>0.72999999998137355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2996113.6799999997</v>
      </c>
      <c r="D418" s="2">
        <f>'PR-RAS'!E423</f>
        <v>3480571.53</v>
      </c>
      <c r="E418" s="2">
        <v>0</v>
      </c>
      <c r="F418" s="2">
        <v>0</v>
      </c>
      <c r="G418" s="3">
        <f t="shared" si="12"/>
        <v>4152176.0605799994</v>
      </c>
      <c r="H418" s="3">
        <f t="shared" si="13"/>
        <v>0.79000000050291419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34288.900000000373</v>
      </c>
      <c r="D419" s="2">
        <f>'PR-RAS'!E424</f>
        <v>0</v>
      </c>
      <c r="E419" s="2">
        <v>0</v>
      </c>
      <c r="F419" s="2">
        <v>0</v>
      </c>
      <c r="G419" s="3">
        <f t="shared" si="12"/>
        <v>14332.760200000155</v>
      </c>
      <c r="H419" s="3">
        <f t="shared" si="13"/>
        <v>9.999999962747097E-2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199765.21999999974</v>
      </c>
      <c r="E420" s="2">
        <v>0</v>
      </c>
      <c r="F420" s="2">
        <v>0</v>
      </c>
      <c r="G420" s="3">
        <f t="shared" si="12"/>
        <v>167403.25435999979</v>
      </c>
      <c r="H420" s="3">
        <f t="shared" si="13"/>
        <v>0.21999999973922968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9068.2199999999993</v>
      </c>
      <c r="D421" s="2">
        <f>'PR-RAS'!E426</f>
        <v>43357.120000000003</v>
      </c>
      <c r="E421" s="2">
        <v>0</v>
      </c>
      <c r="F421" s="2">
        <v>0</v>
      </c>
      <c r="G421" s="3">
        <f t="shared" si="12"/>
        <v>40228.633200000004</v>
      </c>
      <c r="H421" s="3">
        <f t="shared" si="13"/>
        <v>0.34000000000196451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12240.03</v>
      </c>
      <c r="D423" s="2">
        <f>'PR-RAS'!E428</f>
        <v>204806.26</v>
      </c>
      <c r="E423" s="2">
        <v>0</v>
      </c>
      <c r="F423" s="2">
        <v>0</v>
      </c>
      <c r="G423" s="3">
        <f t="shared" si="12"/>
        <v>178021.77610000002</v>
      </c>
      <c r="H423" s="3">
        <f t="shared" si="13"/>
        <v>0.29000000000996806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3030402.58</v>
      </c>
      <c r="D637" s="2">
        <f>'PR-RAS'!E643</f>
        <v>3280806.31</v>
      </c>
      <c r="E637" s="2">
        <v>0</v>
      </c>
      <c r="F637" s="2">
        <v>0</v>
      </c>
      <c r="G637" s="3">
        <f t="shared" si="14"/>
        <v>6100521.6672</v>
      </c>
      <c r="H637" s="3">
        <f t="shared" si="15"/>
        <v>0.72999999998137355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2996113.6799999997</v>
      </c>
      <c r="D638" s="2">
        <f>'PR-RAS'!E644</f>
        <v>3480571.53</v>
      </c>
      <c r="E638" s="2">
        <v>0</v>
      </c>
      <c r="F638" s="2">
        <v>0</v>
      </c>
      <c r="G638" s="3">
        <f t="shared" si="14"/>
        <v>6342772.5433799988</v>
      </c>
      <c r="H638" s="3">
        <f t="shared" si="15"/>
        <v>0.79000000050291419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34288.900000000373</v>
      </c>
      <c r="D639" s="2">
        <f>'PR-RAS'!E645</f>
        <v>0</v>
      </c>
      <c r="E639" s="2">
        <v>0</v>
      </c>
      <c r="F639" s="2">
        <v>0</v>
      </c>
      <c r="G639" s="3">
        <f t="shared" si="14"/>
        <v>21876.318200000238</v>
      </c>
      <c r="H639" s="3">
        <f t="shared" si="15"/>
        <v>9.999999962747097E-2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199765.21999999974</v>
      </c>
      <c r="E640" s="2">
        <v>0</v>
      </c>
      <c r="F640" s="2">
        <v>0</v>
      </c>
      <c r="G640" s="3">
        <f t="shared" si="14"/>
        <v>255299.95115999968</v>
      </c>
      <c r="H640" s="3">
        <f t="shared" si="15"/>
        <v>0.21999999973922968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9068.2199999999993</v>
      </c>
      <c r="D641" s="2">
        <f>'PR-RAS'!E647</f>
        <v>43357.120000000003</v>
      </c>
      <c r="E641" s="2">
        <v>0</v>
      </c>
      <c r="F641" s="2">
        <v>0</v>
      </c>
      <c r="G641" s="3">
        <f t="shared" si="14"/>
        <v>61300.774400000002</v>
      </c>
      <c r="H641" s="3">
        <f t="shared" si="15"/>
        <v>0.34000000000196451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43357.120000000374</v>
      </c>
      <c r="D643" s="2">
        <f>'PR-RAS'!E649</f>
        <v>0</v>
      </c>
      <c r="E643" s="2">
        <v>0</v>
      </c>
      <c r="F643" s="2">
        <v>0</v>
      </c>
      <c r="G643" s="3">
        <f t="shared" si="14"/>
        <v>27835.27104000024</v>
      </c>
      <c r="H643" s="3">
        <f t="shared" si="15"/>
        <v>0.12000000037369318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156408.09999999974</v>
      </c>
      <c r="E644" s="2">
        <v>0</v>
      </c>
      <c r="F644" s="2">
        <v>0</v>
      </c>
      <c r="G644" s="3">
        <f t="shared" si="14"/>
        <v>201140.81659999967</v>
      </c>
      <c r="H644" s="3">
        <f t="shared" si="15"/>
        <v>9.9999999743886292E-2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202742.98</v>
      </c>
      <c r="D645" s="2">
        <f>'PR-RAS'!E651</f>
        <v>0</v>
      </c>
      <c r="E645" s="2">
        <v>0</v>
      </c>
      <c r="F645" s="2">
        <v>0</v>
      </c>
      <c r="G645" s="3">
        <f t="shared" si="14"/>
        <v>130566.47912</v>
      </c>
      <c r="H645" s="3">
        <f t="shared" si="15"/>
        <v>1.9999999989522621E-2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43084.78</v>
      </c>
      <c r="D646" s="2">
        <f>'PR-RAS'!E653</f>
        <v>60727.199999999997</v>
      </c>
      <c r="E646" s="2">
        <v>0</v>
      </c>
      <c r="F646" s="2">
        <v>0</v>
      </c>
      <c r="G646" s="3">
        <f t="shared" si="14"/>
        <v>106127.7711</v>
      </c>
      <c r="H646" s="3">
        <f t="shared" si="15"/>
        <v>0.41999999999825377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883954.97</v>
      </c>
      <c r="D647" s="2">
        <f>'PR-RAS'!E654</f>
        <v>999926.19</v>
      </c>
      <c r="E647" s="2">
        <v>0</v>
      </c>
      <c r="F647" s="2">
        <v>0</v>
      </c>
      <c r="G647" s="3">
        <f t="shared" si="14"/>
        <v>1862939.5480999998</v>
      </c>
      <c r="H647" s="3">
        <f t="shared" si="15"/>
        <v>0.21999999997206032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866312.55</v>
      </c>
      <c r="D648" s="2">
        <f>'PR-RAS'!E655</f>
        <v>986000.07</v>
      </c>
      <c r="E648" s="2">
        <v>0</v>
      </c>
      <c r="F648" s="2">
        <v>0</v>
      </c>
      <c r="G648" s="3">
        <f t="shared" si="14"/>
        <v>1836388.3104300001</v>
      </c>
      <c r="H648" s="3">
        <f t="shared" si="15"/>
        <v>0.51999999990221113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60727.199999999953</v>
      </c>
      <c r="D649" s="2">
        <f>'PR-RAS'!E656</f>
        <v>74653.319999999949</v>
      </c>
      <c r="E649" s="2">
        <v>0</v>
      </c>
      <c r="F649" s="2">
        <v>0</v>
      </c>
      <c r="G649" s="3">
        <f t="shared" si="14"/>
        <v>136101.92831999992</v>
      </c>
      <c r="H649" s="3">
        <f t="shared" si="15"/>
        <v>0.51999999990221113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87</v>
      </c>
      <c r="D651" s="2">
        <f>'PR-RAS'!E658</f>
        <v>87</v>
      </c>
      <c r="E651" s="2">
        <v>0</v>
      </c>
      <c r="F651" s="2">
        <v>0</v>
      </c>
      <c r="G651" s="3">
        <f t="shared" si="14"/>
        <v>169.65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86</v>
      </c>
      <c r="D653" s="2">
        <f>'PR-RAS'!E660</f>
        <v>86</v>
      </c>
      <c r="E653" s="2">
        <v>0</v>
      </c>
      <c r="F653" s="2">
        <v>0</v>
      </c>
      <c r="G653" s="3">
        <f t="shared" si="14"/>
        <v>168.21600000000001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2388019.06</v>
      </c>
      <c r="D676" s="2">
        <f>'PR-RAS'!E683</f>
        <v>2502691.15</v>
      </c>
      <c r="E676" s="2">
        <v>0</v>
      </c>
      <c r="F676" s="2">
        <v>0</v>
      </c>
      <c r="G676" s="3">
        <f t="shared" si="14"/>
        <v>4990545.9179999996</v>
      </c>
      <c r="H676" s="3">
        <f t="shared" si="15"/>
        <v>0.2099999999627471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3330.2</v>
      </c>
      <c r="E695" s="2">
        <v>0</v>
      </c>
      <c r="F695" s="2">
        <v>0</v>
      </c>
      <c r="G695" s="3">
        <f t="shared" si="14"/>
        <v>4622.3175999999994</v>
      </c>
      <c r="H695" s="3">
        <f t="shared" si="15"/>
        <v>0.1999999999998181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41925.31</v>
      </c>
      <c r="D717" s="2">
        <f>'PR-RAS'!E724</f>
        <v>40840.69</v>
      </c>
      <c r="E717" s="2">
        <v>0</v>
      </c>
      <c r="F717" s="2">
        <v>0</v>
      </c>
      <c r="G717" s="3">
        <f t="shared" si="14"/>
        <v>88502.390039999998</v>
      </c>
      <c r="H717" s="3">
        <f t="shared" si="15"/>
        <v>0.61999999999534339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7468.34</v>
      </c>
      <c r="D725" s="2">
        <f>'PR-RAS'!E732</f>
        <v>5850.62</v>
      </c>
      <c r="E725" s="2">
        <v>0</v>
      </c>
      <c r="F725" s="2">
        <v>0</v>
      </c>
      <c r="G725" s="3">
        <f t="shared" si="14"/>
        <v>13878.77592</v>
      </c>
      <c r="H725" s="3">
        <f t="shared" si="15"/>
        <v>0.72000000000025466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4691.2700000000004</v>
      </c>
      <c r="D726" s="2">
        <f>'PR-RAS'!E733</f>
        <v>4635.12</v>
      </c>
      <c r="E726" s="2">
        <v>0</v>
      </c>
      <c r="F726" s="2">
        <v>0</v>
      </c>
      <c r="G726" s="3">
        <f t="shared" si="14"/>
        <v>10122.09475</v>
      </c>
      <c r="H726" s="3">
        <f t="shared" si="15"/>
        <v>0.39000000000032742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35223.300000000003</v>
      </c>
      <c r="D727" s="2">
        <f>'PR-RAS'!E734</f>
        <v>41366.99</v>
      </c>
      <c r="E727" s="2">
        <v>0</v>
      </c>
      <c r="F727" s="2">
        <v>0</v>
      </c>
      <c r="G727" s="3">
        <f t="shared" si="14"/>
        <v>85636.985279999994</v>
      </c>
      <c r="H727" s="3">
        <f t="shared" si="15"/>
        <v>0.31000000000494765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5334.87</v>
      </c>
      <c r="D729" s="2">
        <f>'PR-RAS'!E736</f>
        <v>7839.6</v>
      </c>
      <c r="E729" s="2">
        <v>0</v>
      </c>
      <c r="F729" s="2">
        <v>0</v>
      </c>
      <c r="G729" s="3">
        <f t="shared" si="14"/>
        <v>15298.24296</v>
      </c>
      <c r="H729" s="3">
        <f t="shared" si="15"/>
        <v>0.52999999999974534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1674.59</v>
      </c>
      <c r="D731" s="2">
        <f>'PR-RAS'!E738</f>
        <v>0</v>
      </c>
      <c r="E731" s="2">
        <v>0</v>
      </c>
      <c r="F731" s="2">
        <v>0</v>
      </c>
      <c r="G731" s="3">
        <f t="shared" si="14"/>
        <v>1222.4506999999999</v>
      </c>
      <c r="H731" s="3">
        <f t="shared" si="15"/>
        <v>0.41000000000008185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4980.4799999999996</v>
      </c>
      <c r="D734" s="2">
        <f>'PR-RAS'!E741</f>
        <v>3190.38</v>
      </c>
      <c r="E734" s="2">
        <v>0</v>
      </c>
      <c r="F734" s="2">
        <v>0</v>
      </c>
      <c r="G734" s="3">
        <f t="shared" si="14"/>
        <v>8327.7889199999991</v>
      </c>
      <c r="H734" s="3">
        <f t="shared" si="15"/>
        <v>0.85999999999967258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7488</v>
      </c>
      <c r="E737" s="2">
        <v>0</v>
      </c>
      <c r="F737" s="2">
        <v>0</v>
      </c>
      <c r="G737" s="3">
        <f t="shared" si="28"/>
        <v>11022.335999999999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340</v>
      </c>
      <c r="D843" s="2">
        <f>'PR-RAS'!E850</f>
        <v>0</v>
      </c>
      <c r="E843" s="2">
        <v>0</v>
      </c>
      <c r="F843" s="2">
        <v>0</v>
      </c>
      <c r="G843" s="3">
        <f t="shared" si="34"/>
        <v>286.27999999999997</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125523.4</v>
      </c>
      <c r="D848" s="2">
        <f>'PR-RAS'!E855</f>
        <v>114021.34</v>
      </c>
      <c r="E848" s="2">
        <v>0</v>
      </c>
      <c r="F848" s="2">
        <v>0</v>
      </c>
      <c r="G848" s="3">
        <f t="shared" si="34"/>
        <v>299470.46975999995</v>
      </c>
      <c r="H848" s="3">
        <f t="shared" si="35"/>
        <v>0.73999999999068677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7478611.9600000009</v>
      </c>
      <c r="D1011" s="7">
        <f>BILANCA!E6</f>
        <v>7397306.2800000003</v>
      </c>
      <c r="E1011" s="7">
        <v>0</v>
      </c>
      <c r="F1011" s="7">
        <v>0</v>
      </c>
      <c r="G1011" s="8">
        <f t="shared" ref="G1011:G1306" si="38">B1011/1000*C1011+B1011/500*D1011</f>
        <v>22273.224520000003</v>
      </c>
      <c r="H1011" s="8">
        <f t="shared" si="35"/>
        <v>0.31999999936670065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7193336.9800000004</v>
      </c>
      <c r="D1012" s="2">
        <f>BILANCA!E7</f>
        <v>7086719.9400000004</v>
      </c>
      <c r="E1012" s="2">
        <v>0</v>
      </c>
      <c r="F1012" s="2">
        <v>0</v>
      </c>
      <c r="G1012" s="3">
        <f t="shared" si="38"/>
        <v>42733.553720000004</v>
      </c>
      <c r="H1012" s="3">
        <f t="shared" si="35"/>
        <v>7.9999999143183231E-2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7193195.6400000006</v>
      </c>
      <c r="D1017" s="2">
        <f>BILANCA!E12</f>
        <v>7086578.6000000006</v>
      </c>
      <c r="E1017" s="2">
        <v>0</v>
      </c>
      <c r="F1017" s="2">
        <v>0</v>
      </c>
      <c r="G1017" s="3">
        <f t="shared" si="38"/>
        <v>149564.46988000002</v>
      </c>
      <c r="H1017" s="3">
        <f t="shared" si="35"/>
        <v>0.75999999884516001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7065751.54</v>
      </c>
      <c r="D1018" s="2">
        <f>BILANCA!E13</f>
        <v>6969865.7400000002</v>
      </c>
      <c r="E1018" s="2">
        <v>0</v>
      </c>
      <c r="F1018" s="2">
        <v>0</v>
      </c>
      <c r="G1018" s="3">
        <f t="shared" si="38"/>
        <v>168043.86416</v>
      </c>
      <c r="H1018" s="3">
        <f t="shared" si="35"/>
        <v>0.71999999973922968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7670863.9299999997</v>
      </c>
      <c r="D1020" s="2">
        <f>BILANCA!E15</f>
        <v>7670863.9299999997</v>
      </c>
      <c r="E1020" s="2">
        <v>0</v>
      </c>
      <c r="F1020" s="2">
        <v>0</v>
      </c>
      <c r="G1020" s="3">
        <f t="shared" si="38"/>
        <v>230125.9179</v>
      </c>
      <c r="H1020" s="3">
        <f t="shared" si="35"/>
        <v>0.14000000059604645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605112.39</v>
      </c>
      <c r="D1023" s="2">
        <f>BILANCA!E18</f>
        <v>700998.19</v>
      </c>
      <c r="E1023" s="2">
        <v>0</v>
      </c>
      <c r="F1023" s="2">
        <v>0</v>
      </c>
      <c r="G1023" s="3">
        <f t="shared" si="38"/>
        <v>26092.41401</v>
      </c>
      <c r="H1023" s="3">
        <f t="shared" si="35"/>
        <v>0.57999999995809048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77440.770000000019</v>
      </c>
      <c r="D1024" s="2">
        <f>BILANCA!E19</f>
        <v>63605.41</v>
      </c>
      <c r="E1024" s="2">
        <v>0</v>
      </c>
      <c r="F1024" s="2">
        <v>0</v>
      </c>
      <c r="G1024" s="3">
        <f t="shared" si="38"/>
        <v>2865.1222600000006</v>
      </c>
      <c r="H1024" s="3">
        <f t="shared" si="35"/>
        <v>0.63999999998486601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207281.83</v>
      </c>
      <c r="D1025" s="2">
        <f>BILANCA!E20</f>
        <v>222564.09</v>
      </c>
      <c r="E1025" s="2">
        <v>0</v>
      </c>
      <c r="F1025" s="2">
        <v>0</v>
      </c>
      <c r="G1025" s="3">
        <f t="shared" si="38"/>
        <v>9786.1501499999995</v>
      </c>
      <c r="H1025" s="3">
        <f t="shared" si="35"/>
        <v>0.26000000000931323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7934.29</v>
      </c>
      <c r="D1026" s="2">
        <f>BILANCA!E21</f>
        <v>11243.05</v>
      </c>
      <c r="E1026" s="2">
        <v>0</v>
      </c>
      <c r="F1026" s="2">
        <v>0</v>
      </c>
      <c r="G1026" s="3">
        <f t="shared" si="38"/>
        <v>486.72624000000002</v>
      </c>
      <c r="H1026" s="3">
        <f t="shared" si="35"/>
        <v>0.33999999999923602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5082.8500000000004</v>
      </c>
      <c r="D1027" s="2">
        <f>BILANCA!E22</f>
        <v>5082.8500000000004</v>
      </c>
      <c r="E1027" s="2">
        <v>0</v>
      </c>
      <c r="F1027" s="2">
        <v>0</v>
      </c>
      <c r="G1027" s="3">
        <f t="shared" si="38"/>
        <v>259.22535000000005</v>
      </c>
      <c r="H1027" s="3">
        <f t="shared" si="35"/>
        <v>0.2999999999992724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1254.1400000000001</v>
      </c>
      <c r="D1028" s="2">
        <f>BILANCA!E23</f>
        <v>1254.1400000000001</v>
      </c>
      <c r="E1028" s="2">
        <v>0</v>
      </c>
      <c r="F1028" s="2">
        <v>0</v>
      </c>
      <c r="G1028" s="3">
        <f t="shared" si="38"/>
        <v>67.723559999999992</v>
      </c>
      <c r="H1028" s="3">
        <f t="shared" si="35"/>
        <v>0.28000000000020009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5278.44</v>
      </c>
      <c r="D1029" s="2">
        <f>BILANCA!E24</f>
        <v>5278.44</v>
      </c>
      <c r="E1029" s="2">
        <v>0</v>
      </c>
      <c r="F1029" s="2">
        <v>0</v>
      </c>
      <c r="G1029" s="3">
        <f t="shared" si="38"/>
        <v>300.87108000000001</v>
      </c>
      <c r="H1029" s="3">
        <f t="shared" si="35"/>
        <v>0.87999999999919964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1509.53</v>
      </c>
      <c r="D1030" s="2">
        <f>BILANCA!E25</f>
        <v>1509.53</v>
      </c>
      <c r="E1030" s="2">
        <v>0</v>
      </c>
      <c r="F1030" s="2">
        <v>0</v>
      </c>
      <c r="G1030" s="3">
        <f t="shared" si="38"/>
        <v>90.571799999999996</v>
      </c>
      <c r="H1030" s="3">
        <f t="shared" si="35"/>
        <v>0.94000000000005457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51258.76</v>
      </c>
      <c r="D1031" s="2">
        <f>BILANCA!E26</f>
        <v>59772.6</v>
      </c>
      <c r="E1031" s="2">
        <v>0</v>
      </c>
      <c r="F1031" s="2">
        <v>0</v>
      </c>
      <c r="G1031" s="3">
        <f t="shared" si="38"/>
        <v>3586.8831600000003</v>
      </c>
      <c r="H1031" s="3">
        <f t="shared" si="35"/>
        <v>0.63999999999941792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202159.07</v>
      </c>
      <c r="D1033" s="2">
        <f>BILANCA!E28</f>
        <v>243099.29</v>
      </c>
      <c r="E1033" s="2">
        <v>0</v>
      </c>
      <c r="F1033" s="2">
        <v>0</v>
      </c>
      <c r="G1033" s="3">
        <f t="shared" si="38"/>
        <v>15832.22595</v>
      </c>
      <c r="H1033" s="3">
        <f t="shared" si="35"/>
        <v>0.36000000001513399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50003.33</v>
      </c>
      <c r="D1040" s="2">
        <f>BILANCA!E35</f>
        <v>53107.45</v>
      </c>
      <c r="E1040" s="2">
        <v>0</v>
      </c>
      <c r="F1040" s="2">
        <v>0</v>
      </c>
      <c r="G1040" s="3">
        <f t="shared" si="38"/>
        <v>4686.5468999999994</v>
      </c>
      <c r="H1040" s="3">
        <f t="shared" si="35"/>
        <v>0.77999999999883585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50003.33</v>
      </c>
      <c r="D1041" s="2">
        <f>BILANCA!E36</f>
        <v>53107.45</v>
      </c>
      <c r="E1041" s="2">
        <v>0</v>
      </c>
      <c r="F1041" s="2">
        <v>0</v>
      </c>
      <c r="G1041" s="3">
        <f t="shared" si="38"/>
        <v>4842.7651299999998</v>
      </c>
      <c r="H1041" s="3">
        <f t="shared" si="35"/>
        <v>0.77999999999883585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121.35</v>
      </c>
      <c r="D1056" s="2">
        <f>BILANCA!E51</f>
        <v>121.35</v>
      </c>
      <c r="E1056" s="2">
        <v>0</v>
      </c>
      <c r="F1056" s="2">
        <v>0</v>
      </c>
      <c r="G1056" s="3">
        <f t="shared" si="38"/>
        <v>16.746299999999998</v>
      </c>
      <c r="H1056" s="3">
        <f t="shared" si="35"/>
        <v>0.69999999999998863</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19.989999999997963</v>
      </c>
      <c r="D1057" s="2">
        <f>BILANCA!E52</f>
        <v>19.989999999997963</v>
      </c>
      <c r="E1057" s="2">
        <v>0</v>
      </c>
      <c r="F1057" s="2">
        <v>0</v>
      </c>
      <c r="G1057" s="3">
        <f t="shared" si="38"/>
        <v>2.8185899999997126</v>
      </c>
      <c r="H1057" s="3">
        <f t="shared" si="35"/>
        <v>2.0000000004074536E-2</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113.87</v>
      </c>
      <c r="D1058" s="2">
        <f>BILANCA!E53</f>
        <v>113.87</v>
      </c>
      <c r="E1058" s="2">
        <v>0</v>
      </c>
      <c r="F1058" s="2">
        <v>0</v>
      </c>
      <c r="G1058" s="3">
        <f t="shared" si="38"/>
        <v>16.397280000000002</v>
      </c>
      <c r="H1058" s="3">
        <f t="shared" si="35"/>
        <v>0.25999999999999091</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25830.71</v>
      </c>
      <c r="D1059" s="2">
        <f>BILANCA!E54</f>
        <v>27783.25</v>
      </c>
      <c r="E1059" s="2">
        <v>0</v>
      </c>
      <c r="F1059" s="2">
        <v>0</v>
      </c>
      <c r="G1059" s="3">
        <f t="shared" si="38"/>
        <v>3988.4632899999997</v>
      </c>
      <c r="H1059" s="3">
        <f t="shared" si="35"/>
        <v>0.54000000000087311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25924.59</v>
      </c>
      <c r="D1060" s="2">
        <f>BILANCA!E55</f>
        <v>27877.13</v>
      </c>
      <c r="E1060" s="2">
        <v>0</v>
      </c>
      <c r="F1060" s="2">
        <v>0</v>
      </c>
      <c r="G1060" s="3">
        <f t="shared" si="38"/>
        <v>4083.9425000000001</v>
      </c>
      <c r="H1060" s="3">
        <f t="shared" si="35"/>
        <v>0.54000000000087311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285274.98</v>
      </c>
      <c r="D1074" s="2">
        <f>BILANCA!E69</f>
        <v>310586.33999999997</v>
      </c>
      <c r="E1074" s="2">
        <v>0</v>
      </c>
      <c r="F1074" s="2">
        <v>0</v>
      </c>
      <c r="G1074" s="3">
        <f t="shared" si="38"/>
        <v>58012.650239999988</v>
      </c>
      <c r="H1074" s="3">
        <f t="shared" si="35"/>
        <v>0.35999999998603016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60727.199999999997</v>
      </c>
      <c r="D1075" s="2">
        <f>BILANCA!E70</f>
        <v>74653.320000000007</v>
      </c>
      <c r="E1075" s="2">
        <v>0</v>
      </c>
      <c r="F1075" s="2">
        <v>0</v>
      </c>
      <c r="G1075" s="3">
        <f t="shared" si="38"/>
        <v>13652.199600000002</v>
      </c>
      <c r="H1075" s="3">
        <f t="shared" si="35"/>
        <v>0.52000000000407454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60623.18</v>
      </c>
      <c r="D1076" s="2">
        <f>BILANCA!E71</f>
        <v>74653.320000000007</v>
      </c>
      <c r="E1076" s="2">
        <v>0</v>
      </c>
      <c r="F1076" s="2">
        <v>0</v>
      </c>
      <c r="G1076" s="3">
        <f t="shared" si="38"/>
        <v>13855.368120000001</v>
      </c>
      <c r="H1076" s="3">
        <f t="shared" si="35"/>
        <v>0.50000000000727596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60623.18</v>
      </c>
      <c r="D1078" s="2">
        <f>BILANCA!E73</f>
        <v>74653.320000000007</v>
      </c>
      <c r="E1078" s="2">
        <v>0</v>
      </c>
      <c r="F1078" s="2">
        <v>0</v>
      </c>
      <c r="G1078" s="3">
        <f t="shared" si="38"/>
        <v>14275.227760000002</v>
      </c>
      <c r="H1078" s="3">
        <f t="shared" si="35"/>
        <v>0.50000000000727596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104.02</v>
      </c>
      <c r="D1085" s="2">
        <f>BILANCA!E80</f>
        <v>0</v>
      </c>
      <c r="E1085" s="2">
        <v>0</v>
      </c>
      <c r="F1085" s="2">
        <v>0</v>
      </c>
      <c r="G1085" s="3">
        <f t="shared" si="38"/>
        <v>7.801499999999999</v>
      </c>
      <c r="H1085" s="3">
        <f t="shared" si="35"/>
        <v>1.9999999999996021E-2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9564.75</v>
      </c>
      <c r="D1087" s="2">
        <f>BILANCA!E82</f>
        <v>31126.76</v>
      </c>
      <c r="E1087" s="2">
        <v>0</v>
      </c>
      <c r="F1087" s="2">
        <v>0</v>
      </c>
      <c r="G1087" s="3">
        <f t="shared" si="38"/>
        <v>5530.0067899999995</v>
      </c>
      <c r="H1087" s="3">
        <f t="shared" si="35"/>
        <v>0.49000000000160071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9564.75</v>
      </c>
      <c r="D1092" s="2">
        <f>BILANCA!E87</f>
        <v>31126.76</v>
      </c>
      <c r="E1092" s="2">
        <v>0</v>
      </c>
      <c r="F1092" s="2">
        <v>0</v>
      </c>
      <c r="G1092" s="3">
        <f t="shared" si="38"/>
        <v>5889.0981400000001</v>
      </c>
      <c r="H1092" s="3">
        <f t="shared" si="35"/>
        <v>0.49000000000160071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12240.05</v>
      </c>
      <c r="D1152" s="2">
        <f>BILANCA!E147</f>
        <v>204806.25999999998</v>
      </c>
      <c r="E1152" s="2">
        <v>0</v>
      </c>
      <c r="F1152" s="2">
        <v>0</v>
      </c>
      <c r="G1152" s="3">
        <f t="shared" si="38"/>
        <v>59903.064939999989</v>
      </c>
      <c r="H1152" s="3">
        <f t="shared" si="41"/>
        <v>0.3099999999794818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199291.58</v>
      </c>
      <c r="E1155" s="2">
        <v>0</v>
      </c>
      <c r="F1155" s="2">
        <v>0</v>
      </c>
      <c r="G1155" s="3">
        <f t="shared" si="38"/>
        <v>57794.558199999992</v>
      </c>
      <c r="H1155" s="3">
        <f t="shared" si="41"/>
        <v>0.42000000001280569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199291.58</v>
      </c>
      <c r="E1161" s="2">
        <v>0</v>
      </c>
      <c r="F1161" s="2">
        <v>0</v>
      </c>
      <c r="G1161" s="3">
        <f t="shared" si="38"/>
        <v>60186.057159999997</v>
      </c>
      <c r="H1161" s="3">
        <f t="shared" si="41"/>
        <v>0.42000000001280569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1703.81</v>
      </c>
      <c r="D1165" s="2">
        <f>BILANCA!E160</f>
        <v>5195.63</v>
      </c>
      <c r="E1165" s="2">
        <v>0</v>
      </c>
      <c r="F1165" s="2">
        <v>0</v>
      </c>
      <c r="G1165" s="3">
        <f t="shared" si="38"/>
        <v>1874.73585</v>
      </c>
      <c r="H1165" s="3">
        <f t="shared" si="41"/>
        <v>0.55999999999994543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10536.24</v>
      </c>
      <c r="D1166" s="2">
        <f>BILANCA!E161</f>
        <v>319.05</v>
      </c>
      <c r="E1166" s="2">
        <v>0</v>
      </c>
      <c r="F1166" s="2">
        <v>0</v>
      </c>
      <c r="G1166" s="3">
        <f t="shared" si="38"/>
        <v>1743.19704</v>
      </c>
      <c r="H1166" s="3">
        <f t="shared" si="41"/>
        <v>0.28999999999979309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202742.98</v>
      </c>
      <c r="D1176" s="2">
        <f>BILANCA!E171</f>
        <v>0</v>
      </c>
      <c r="E1176" s="2">
        <v>0</v>
      </c>
      <c r="F1176" s="2">
        <v>0</v>
      </c>
      <c r="G1176" s="3">
        <f t="shared" si="38"/>
        <v>33655.33468</v>
      </c>
      <c r="H1176" s="3">
        <f t="shared" si="41"/>
        <v>1.9999999989522621E-2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202742.98</v>
      </c>
      <c r="D1179" s="2">
        <f>BILANCA!E174</f>
        <v>0</v>
      </c>
      <c r="E1179" s="2">
        <v>0</v>
      </c>
      <c r="F1179" s="2">
        <v>0</v>
      </c>
      <c r="G1179" s="3">
        <f t="shared" si="38"/>
        <v>34263.563620000001</v>
      </c>
      <c r="H1179" s="3">
        <f t="shared" si="41"/>
        <v>1.9999999989522621E-2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7478611.9600000009</v>
      </c>
      <c r="D1180" s="2">
        <f>BILANCA!E176</f>
        <v>7397306.2800000012</v>
      </c>
      <c r="E1180" s="2">
        <v>0</v>
      </c>
      <c r="F1180" s="2">
        <v>0</v>
      </c>
      <c r="G1180" s="3">
        <f t="shared" si="38"/>
        <v>3786448.1684000008</v>
      </c>
      <c r="H1180" s="3">
        <f t="shared" si="41"/>
        <v>0.32000000029802322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229677.83000000002</v>
      </c>
      <c r="D1181" s="2">
        <f>BILANCA!E177</f>
        <v>262188.23</v>
      </c>
      <c r="E1181" s="2">
        <v>0</v>
      </c>
      <c r="F1181" s="2">
        <v>0</v>
      </c>
      <c r="G1181" s="3">
        <f t="shared" si="38"/>
        <v>128943.28359000001</v>
      </c>
      <c r="H1181" s="3">
        <f t="shared" si="41"/>
        <v>0.3999999999650754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229677.83000000002</v>
      </c>
      <c r="D1182" s="2">
        <f>BILANCA!E178</f>
        <v>253207.87</v>
      </c>
      <c r="E1182" s="2">
        <v>0</v>
      </c>
      <c r="F1182" s="2">
        <v>0</v>
      </c>
      <c r="G1182" s="3">
        <f t="shared" si="38"/>
        <v>126608.09404</v>
      </c>
      <c r="H1182" s="3">
        <f t="shared" si="41"/>
        <v>0.29999999998835847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202238.98</v>
      </c>
      <c r="D1183" s="2">
        <f>BILANCA!E179</f>
        <v>231146.19</v>
      </c>
      <c r="E1183" s="2">
        <v>0</v>
      </c>
      <c r="F1183" s="2">
        <v>0</v>
      </c>
      <c r="G1183" s="3">
        <f t="shared" si="38"/>
        <v>114963.92528</v>
      </c>
      <c r="H1183" s="3">
        <f t="shared" si="41"/>
        <v>0.20999999999185093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21115.48</v>
      </c>
      <c r="D1184" s="2">
        <f>BILANCA!E180</f>
        <v>22061.68</v>
      </c>
      <c r="E1184" s="2">
        <v>0</v>
      </c>
      <c r="F1184" s="2">
        <v>0</v>
      </c>
      <c r="G1184" s="3">
        <f t="shared" si="38"/>
        <v>11351.558159999999</v>
      </c>
      <c r="H1184" s="3">
        <f t="shared" si="41"/>
        <v>0.7999999999992724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1.66</v>
      </c>
      <c r="D1185" s="2">
        <f>BILANCA!E181</f>
        <v>0</v>
      </c>
      <c r="E1185" s="2">
        <v>0</v>
      </c>
      <c r="F1185" s="2">
        <v>0</v>
      </c>
      <c r="G1185" s="3">
        <f t="shared" si="38"/>
        <v>0.29049999999999998</v>
      </c>
      <c r="H1185" s="3">
        <f t="shared" si="41"/>
        <v>0.34000000000000008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1.66</v>
      </c>
      <c r="D1188" s="2">
        <f>BILANCA!E184</f>
        <v>0</v>
      </c>
      <c r="E1188" s="2">
        <v>0</v>
      </c>
      <c r="F1188" s="2">
        <v>0</v>
      </c>
      <c r="G1188" s="3">
        <f t="shared" si="38"/>
        <v>0.29547999999999996</v>
      </c>
      <c r="H1188" s="3">
        <f t="shared" si="41"/>
        <v>0.34000000000000008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6321.71</v>
      </c>
      <c r="D1200" s="2">
        <f>BILANCA!E196</f>
        <v>0</v>
      </c>
      <c r="E1200" s="2">
        <v>0</v>
      </c>
      <c r="F1200" s="2">
        <v>0</v>
      </c>
      <c r="G1200" s="3">
        <f t="shared" si="38"/>
        <v>1201.1249</v>
      </c>
      <c r="H1200" s="3">
        <f t="shared" si="41"/>
        <v>0.28999999999996362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8980.36</v>
      </c>
      <c r="E1251" s="2">
        <v>0</v>
      </c>
      <c r="F1251" s="2">
        <v>0</v>
      </c>
      <c r="G1251" s="3">
        <f>B1251/1000*C1251+B1251/500*D1251</f>
        <v>4328.53352</v>
      </c>
      <c r="H1251" s="3">
        <f>ABS(C1251-ROUND(C1251,0))+ABS(D1251-ROUND(D1251,0))</f>
        <v>0.36000000000058208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7248934.1300000008</v>
      </c>
      <c r="D1255" s="2">
        <f>BILANCA!E251</f>
        <v>7135118.0500000007</v>
      </c>
      <c r="E1255" s="2">
        <v>0</v>
      </c>
      <c r="F1255" s="2">
        <v>0</v>
      </c>
      <c r="G1255" s="3">
        <f t="shared" si="38"/>
        <v>5272196.7063500006</v>
      </c>
      <c r="H1255" s="3">
        <f t="shared" si="41"/>
        <v>0.18000000156462193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7193336.9800000004</v>
      </c>
      <c r="D1256" s="2">
        <f>BILANCA!E252</f>
        <v>7086719.9400000004</v>
      </c>
      <c r="E1256" s="2">
        <v>0</v>
      </c>
      <c r="F1256" s="2">
        <v>0</v>
      </c>
      <c r="G1256" s="3">
        <f t="shared" si="38"/>
        <v>5256227.1075600004</v>
      </c>
      <c r="H1256" s="3">
        <f t="shared" si="41"/>
        <v>7.9999999143183231E-2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7193336.9800000004</v>
      </c>
      <c r="D1257" s="2">
        <f>BILANCA!E253</f>
        <v>7086719.9400000004</v>
      </c>
      <c r="E1257" s="2">
        <v>0</v>
      </c>
      <c r="F1257" s="2">
        <v>0</v>
      </c>
      <c r="G1257" s="3">
        <f t="shared" si="38"/>
        <v>5277593.88442</v>
      </c>
      <c r="H1257" s="3">
        <f t="shared" si="41"/>
        <v>7.9999999143183231E-2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43357.120000000003</v>
      </c>
      <c r="D1259" s="2">
        <f>BILANCA!E255</f>
        <v>-156408.1</v>
      </c>
      <c r="E1259" s="2">
        <v>0</v>
      </c>
      <c r="F1259" s="2">
        <v>0</v>
      </c>
      <c r="G1259" s="3">
        <f t="shared" si="38"/>
        <v>-67095.310920000004</v>
      </c>
      <c r="H1259" s="3">
        <f t="shared" si="41"/>
        <v>0.22000000000844011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43357.120000000003</v>
      </c>
      <c r="D1260" s="2">
        <f>BILANCA!E256</f>
        <v>0</v>
      </c>
      <c r="E1260" s="2">
        <v>0</v>
      </c>
      <c r="F1260" s="2">
        <v>0</v>
      </c>
      <c r="G1260" s="3">
        <f t="shared" si="38"/>
        <v>10839.28</v>
      </c>
      <c r="H1260" s="3">
        <f t="shared" si="41"/>
        <v>0.12000000000261934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43357.120000000003</v>
      </c>
      <c r="D1261" s="2">
        <f>BILANCA!E257</f>
        <v>0</v>
      </c>
      <c r="E1261" s="2">
        <v>0</v>
      </c>
      <c r="F1261" s="2">
        <v>0</v>
      </c>
      <c r="G1261" s="3">
        <f t="shared" si="38"/>
        <v>10882.637120000001</v>
      </c>
      <c r="H1261" s="3">
        <f t="shared" si="41"/>
        <v>0.12000000000261934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156408.1</v>
      </c>
      <c r="E1264" s="2">
        <v>0</v>
      </c>
      <c r="F1264" s="2">
        <v>0</v>
      </c>
      <c r="G1264" s="3">
        <f t="shared" si="38"/>
        <v>79455.314800000007</v>
      </c>
      <c r="H1264" s="3">
        <f t="shared" si="41"/>
        <v>0.10000000000582077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156408.1</v>
      </c>
      <c r="E1265" s="2">
        <v>0</v>
      </c>
      <c r="F1265" s="2">
        <v>0</v>
      </c>
      <c r="G1265" s="3">
        <f t="shared" si="38"/>
        <v>79768.131000000008</v>
      </c>
      <c r="H1265" s="3">
        <f t="shared" si="41"/>
        <v>0.10000000000582077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0.05</v>
      </c>
      <c r="E1268" s="2">
        <v>0</v>
      </c>
      <c r="F1268" s="2">
        <v>0</v>
      </c>
      <c r="G1268" s="3">
        <f>B1268/1000*C1268+B1268/500*D1268</f>
        <v>2.5800000000000003E-2</v>
      </c>
      <c r="H1268" s="3">
        <f>ABS(C1268-ROUND(C1268,0))+ABS(D1268-ROUND(D1268,0))</f>
        <v>0.05</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0.05</v>
      </c>
      <c r="E1269" s="2">
        <v>0</v>
      </c>
      <c r="F1269" s="2">
        <v>0</v>
      </c>
      <c r="G1269" s="3">
        <f t="shared" ref="G1269:G1277" si="46">B1269/1000*C1269+B1269/500*D1269</f>
        <v>2.5900000000000003E-2</v>
      </c>
      <c r="H1269" s="3">
        <f t="shared" ref="H1269:H1277" si="47">ABS(C1269-ROUND(C1269,0))+ABS(D1269-ROUND(D1269,0))</f>
        <v>0.05</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12240.03</v>
      </c>
      <c r="D1278" s="2">
        <f>BILANCA!E274</f>
        <v>204806.25999999998</v>
      </c>
      <c r="E1278" s="2">
        <v>0</v>
      </c>
      <c r="F1278" s="2">
        <v>0</v>
      </c>
      <c r="G1278" s="3">
        <f t="shared" si="38"/>
        <v>113056.4834</v>
      </c>
      <c r="H1278" s="3">
        <f t="shared" si="41"/>
        <v>0.28999999998086423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199291.58</v>
      </c>
      <c r="E1281" s="2">
        <v>0</v>
      </c>
      <c r="F1281" s="2">
        <v>0</v>
      </c>
      <c r="G1281" s="3">
        <f t="shared" si="48"/>
        <v>108016.03636</v>
      </c>
      <c r="H1281" s="3">
        <f t="shared" si="49"/>
        <v>0.42000000001280569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199291.58</v>
      </c>
      <c r="E1287" s="2">
        <v>0</v>
      </c>
      <c r="F1287" s="2">
        <v>0</v>
      </c>
      <c r="G1287" s="3">
        <f t="shared" si="48"/>
        <v>110407.53532</v>
      </c>
      <c r="H1287" s="3">
        <f t="shared" si="49"/>
        <v>0.42000000001280569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5195.63</v>
      </c>
      <c r="E1291" s="2">
        <v>0</v>
      </c>
      <c r="F1291" s="2">
        <v>0</v>
      </c>
      <c r="G1291" s="3">
        <f t="shared" si="48"/>
        <v>2919.9440600000003</v>
      </c>
      <c r="H1291" s="3">
        <f t="shared" si="49"/>
        <v>0.36999999999989086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12240.03</v>
      </c>
      <c r="D1292" s="2">
        <f>BILANCA!E288</f>
        <v>319.05</v>
      </c>
      <c r="E1292" s="2">
        <v>0</v>
      </c>
      <c r="F1292" s="2">
        <v>0</v>
      </c>
      <c r="G1292" s="3">
        <f t="shared" si="48"/>
        <v>3631.6326599999998</v>
      </c>
      <c r="H1292" s="3">
        <f t="shared" si="49"/>
        <v>8.0000000000666205E-2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924706.25</v>
      </c>
      <c r="E1301" s="2">
        <v>0</v>
      </c>
      <c r="F1301" s="2">
        <v>0</v>
      </c>
      <c r="G1301" s="3">
        <f t="shared" si="38"/>
        <v>538179.03749999998</v>
      </c>
      <c r="H1301" s="3">
        <f t="shared" si="41"/>
        <v>0.25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924706.25</v>
      </c>
      <c r="E1302" s="2">
        <v>0</v>
      </c>
      <c r="F1302" s="2">
        <v>0</v>
      </c>
      <c r="G1302" s="3">
        <f t="shared" si="38"/>
        <v>540028.44999999995</v>
      </c>
      <c r="H1302" s="3">
        <f t="shared" si="41"/>
        <v>0.25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12240.05</v>
      </c>
      <c r="D1305" s="2">
        <f>BILANCA!E302</f>
        <v>204806.26</v>
      </c>
      <c r="E1305" s="2">
        <v>0</v>
      </c>
      <c r="F1305" s="2">
        <v>0</v>
      </c>
      <c r="G1305" s="3">
        <f t="shared" si="38"/>
        <v>124446.50815000001</v>
      </c>
      <c r="H1305" s="3">
        <f t="shared" si="41"/>
        <v>0.31000000000858563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9564.75</v>
      </c>
      <c r="D1311" s="2">
        <f>BILANCA!E308</f>
        <v>31126.76</v>
      </c>
      <c r="E1311" s="2">
        <v>0</v>
      </c>
      <c r="F1311" s="2">
        <v>0</v>
      </c>
      <c r="G1311" s="3">
        <f t="shared" si="52"/>
        <v>21617.29927</v>
      </c>
      <c r="H1311" s="3">
        <f t="shared" si="41"/>
        <v>0.49000000000160071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18</v>
      </c>
      <c r="E1339" s="2">
        <v>0</v>
      </c>
      <c r="F1339" s="2">
        <v>0</v>
      </c>
      <c r="G1339" s="3">
        <f t="shared" si="52"/>
        <v>11.844000000000001</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229677.83</v>
      </c>
      <c r="D1340" s="2">
        <f>BILANCA!E337</f>
        <v>253189.87</v>
      </c>
      <c r="E1340" s="2">
        <v>0</v>
      </c>
      <c r="F1340" s="2">
        <v>0</v>
      </c>
      <c r="G1340" s="3">
        <f t="shared" si="52"/>
        <v>242898.9981</v>
      </c>
      <c r="H1340" s="3">
        <f t="shared" si="41"/>
        <v>0.3000000000174623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644.59</v>
      </c>
      <c r="E1382" s="2">
        <v>0</v>
      </c>
      <c r="F1382" s="2">
        <v>0</v>
      </c>
      <c r="G1382" s="3">
        <f t="shared" si="59"/>
        <v>479.57496000000003</v>
      </c>
      <c r="H1382" s="3">
        <f t="shared" si="60"/>
        <v>0.40999999999996817</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8335.77</v>
      </c>
      <c r="E1383" s="2">
        <v>0</v>
      </c>
      <c r="F1383" s="2">
        <v>0</v>
      </c>
      <c r="G1383" s="3">
        <f t="shared" si="59"/>
        <v>6218.4844200000007</v>
      </c>
      <c r="H1383" s="3">
        <f t="shared" si="60"/>
        <v>0.22999999999956344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924706.25</v>
      </c>
      <c r="E1390" s="2">
        <v>0</v>
      </c>
      <c r="F1390" s="2">
        <v>0</v>
      </c>
      <c r="G1390" s="3">
        <f t="shared" ref="G1390:G1399" si="61">B1390/1000*C1390+B1390/500*D1390</f>
        <v>702776.75</v>
      </c>
      <c r="H1390" s="3">
        <f t="shared" ref="H1390:H1399" si="62">ABS(C1390-ROUND(C1390,0))+ABS(D1390-ROUND(D1390,0))</f>
        <v>0.25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2996113.6799999997</v>
      </c>
      <c r="D1510" s="2">
        <f>'RAS-funkcijski'!E114</f>
        <v>3480571.5300000003</v>
      </c>
      <c r="E1510" s="2">
        <v>0</v>
      </c>
      <c r="F1510" s="2">
        <v>0</v>
      </c>
      <c r="G1510" s="3">
        <f t="shared" si="52"/>
        <v>1095298.2414000002</v>
      </c>
      <c r="H1510" s="3">
        <f t="shared" si="63"/>
        <v>0.7900000000372529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2831794.78</v>
      </c>
      <c r="D1511" s="2">
        <f>'RAS-funkcijski'!E115</f>
        <v>3295919.64</v>
      </c>
      <c r="E1511" s="2">
        <v>0</v>
      </c>
      <c r="F1511" s="2">
        <v>0</v>
      </c>
      <c r="G1511" s="3">
        <f t="shared" si="52"/>
        <v>1046023.38066</v>
      </c>
      <c r="H1511" s="3">
        <f t="shared" si="63"/>
        <v>0.58000000007450581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2831794.78</v>
      </c>
      <c r="D1513" s="2">
        <f>'RAS-funkcijski'!E117</f>
        <v>3295919.64</v>
      </c>
      <c r="E1513" s="2">
        <v>0</v>
      </c>
      <c r="F1513" s="2">
        <v>0</v>
      </c>
      <c r="G1513" s="3">
        <f t="shared" si="52"/>
        <v>1064870.6487799999</v>
      </c>
      <c r="H1513" s="3">
        <f t="shared" si="63"/>
        <v>0.58000000007450581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164318.9</v>
      </c>
      <c r="D1522" s="2">
        <f>'RAS-funkcijski'!E126</f>
        <v>184651.89</v>
      </c>
      <c r="E1522" s="2">
        <v>0</v>
      </c>
      <c r="F1522" s="2">
        <v>0</v>
      </c>
      <c r="G1522" s="3">
        <f t="shared" si="52"/>
        <v>65101.966960000005</v>
      </c>
      <c r="H1522" s="3">
        <f t="shared" si="63"/>
        <v>0.20999999999185093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2996113.6799999997</v>
      </c>
      <c r="D1537" s="14">
        <f>'RAS-funkcijski'!E141</f>
        <v>3480571.5300000003</v>
      </c>
      <c r="E1537" s="14">
        <v>0</v>
      </c>
      <c r="F1537" s="14">
        <v>0</v>
      </c>
      <c r="G1537" s="15">
        <f t="shared" si="52"/>
        <v>1364144.1733800001</v>
      </c>
      <c r="H1537" s="15">
        <f t="shared" si="63"/>
        <v>0.7900000000372529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806.25</v>
      </c>
      <c r="D1538" s="7">
        <f>'P-VRIO'!E5</f>
        <v>137424.54999999999</v>
      </c>
      <c r="E1538" s="7">
        <v>0</v>
      </c>
      <c r="F1538" s="7">
        <v>0</v>
      </c>
      <c r="G1538" s="8">
        <f t="shared" si="52"/>
        <v>275.65534999999994</v>
      </c>
      <c r="H1538" s="8">
        <f t="shared" si="63"/>
        <v>0.70000000001164153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137424.54999999999</v>
      </c>
      <c r="E1539" s="2">
        <v>0</v>
      </c>
      <c r="F1539" s="2">
        <v>0</v>
      </c>
      <c r="G1539" s="3">
        <f t="shared" si="52"/>
        <v>549.69819999999993</v>
      </c>
      <c r="H1539" s="3">
        <f t="shared" si="63"/>
        <v>0.45000000001164153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137424.54999999999</v>
      </c>
      <c r="E1540" s="2">
        <v>0</v>
      </c>
      <c r="F1540" s="2">
        <v>0</v>
      </c>
      <c r="G1540" s="3">
        <f t="shared" si="52"/>
        <v>824.54729999999995</v>
      </c>
      <c r="H1540" s="3">
        <f t="shared" si="63"/>
        <v>0.45000000001164153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137424.54999999999</v>
      </c>
      <c r="E1542" s="2">
        <v>0</v>
      </c>
      <c r="F1542" s="2">
        <v>0</v>
      </c>
      <c r="G1542" s="3">
        <f t="shared" si="52"/>
        <v>1374.2455</v>
      </c>
      <c r="H1542" s="3">
        <f t="shared" si="63"/>
        <v>0.45000000001164153</v>
      </c>
      <c r="I1542" s="11">
        <f t="shared" si="64"/>
        <v>618.41047501599837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806.25</v>
      </c>
      <c r="D1555" s="2">
        <f>'P-VRIO'!E22</f>
        <v>0</v>
      </c>
      <c r="E1555" s="2">
        <v>0</v>
      </c>
      <c r="F1555" s="2">
        <v>0</v>
      </c>
      <c r="G1555" s="3">
        <f t="shared" si="52"/>
        <v>14.512499999999999</v>
      </c>
      <c r="H1555" s="3">
        <f t="shared" si="63"/>
        <v>0.25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806.25</v>
      </c>
      <c r="D1556" s="2">
        <f>'P-VRIO'!E23</f>
        <v>0</v>
      </c>
      <c r="E1556" s="2">
        <v>0</v>
      </c>
      <c r="F1556" s="2">
        <v>0</v>
      </c>
      <c r="G1556" s="3">
        <f t="shared" si="52"/>
        <v>15.31875</v>
      </c>
      <c r="H1556" s="3">
        <f t="shared" si="63"/>
        <v>0.25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806.25</v>
      </c>
      <c r="D1558" s="2">
        <f>'P-VRIO'!E25</f>
        <v>0</v>
      </c>
      <c r="E1558" s="2">
        <v>0</v>
      </c>
      <c r="F1558" s="2">
        <v>0</v>
      </c>
      <c r="G1558" s="3">
        <f t="shared" si="52"/>
        <v>16.931250000000002</v>
      </c>
      <c r="H1558" s="3">
        <f t="shared" si="63"/>
        <v>0.25</v>
      </c>
      <c r="I1558" s="11">
        <f t="shared" si="66"/>
        <v>4.2328125000000005</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229677.83</v>
      </c>
      <c r="D1582" s="7"/>
      <c r="E1582" s="7">
        <v>0</v>
      </c>
      <c r="F1582" s="7">
        <v>0</v>
      </c>
      <c r="G1582" s="8">
        <f t="shared" ref="G1582:G1686" si="70">B1582/1000*C1582</f>
        <v>229.67783</v>
      </c>
      <c r="H1582" s="8">
        <f t="shared" ref="H1582:H1686" si="71">ABS(C1582-ROUND(C1582,0))</f>
        <v>0.17000000001280569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3291914.7700000005</v>
      </c>
      <c r="D1583" s="2">
        <v>0</v>
      </c>
      <c r="E1583" s="2">
        <v>0</v>
      </c>
      <c r="F1583" s="2">
        <v>0</v>
      </c>
      <c r="G1583" s="3">
        <f t="shared" si="70"/>
        <v>6583.8295400000015</v>
      </c>
      <c r="H1583" s="3">
        <f t="shared" si="71"/>
        <v>0.22999999951571226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3263406.3000000003</v>
      </c>
      <c r="D1585" s="2">
        <v>0</v>
      </c>
      <c r="E1585" s="2">
        <v>0</v>
      </c>
      <c r="F1585" s="2">
        <v>0</v>
      </c>
      <c r="G1585" s="3">
        <f t="shared" si="70"/>
        <v>13053.625200000002</v>
      </c>
      <c r="H1585" s="3">
        <f t="shared" si="71"/>
        <v>0.30000000027939677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2672670.39</v>
      </c>
      <c r="D1586" s="2">
        <v>0</v>
      </c>
      <c r="E1586" s="2">
        <v>0</v>
      </c>
      <c r="F1586" s="2">
        <v>0</v>
      </c>
      <c r="G1586" s="3">
        <f t="shared" si="70"/>
        <v>13363.35195</v>
      </c>
      <c r="H1586" s="3">
        <f t="shared" si="71"/>
        <v>0.39000000013038516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469350.62</v>
      </c>
      <c r="D1587" s="2">
        <v>0</v>
      </c>
      <c r="E1587" s="2">
        <v>0</v>
      </c>
      <c r="F1587" s="2">
        <v>0</v>
      </c>
      <c r="G1587" s="3">
        <f t="shared" si="70"/>
        <v>2816.1037200000001</v>
      </c>
      <c r="H1587" s="3">
        <f t="shared" si="71"/>
        <v>0.38000000000465661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3297.37</v>
      </c>
      <c r="D1588" s="2">
        <v>0</v>
      </c>
      <c r="E1588" s="2">
        <v>0</v>
      </c>
      <c r="F1588" s="2">
        <v>0</v>
      </c>
      <c r="G1588" s="3">
        <f t="shared" si="70"/>
        <v>23.081589999999998</v>
      </c>
      <c r="H1588" s="3">
        <f t="shared" si="71"/>
        <v>0.36999999999989086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114021.34</v>
      </c>
      <c r="D1591" s="2">
        <v>0</v>
      </c>
      <c r="E1591" s="2">
        <v>0</v>
      </c>
      <c r="F1591" s="2">
        <v>0</v>
      </c>
      <c r="G1591" s="3">
        <f t="shared" si="70"/>
        <v>1140.2134000000001</v>
      </c>
      <c r="H1591" s="3">
        <f t="shared" si="71"/>
        <v>0.33999999999650754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4066.58</v>
      </c>
      <c r="D1592" s="2">
        <v>0</v>
      </c>
      <c r="E1592" s="2">
        <v>0</v>
      </c>
      <c r="F1592" s="2">
        <v>0</v>
      </c>
      <c r="G1592" s="3">
        <f t="shared" si="70"/>
        <v>44.732379999999999</v>
      </c>
      <c r="H1592" s="3">
        <f t="shared" si="71"/>
        <v>0.42000000000007276</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22009.68</v>
      </c>
      <c r="D1594" s="2">
        <v>0</v>
      </c>
      <c r="E1594" s="2">
        <v>0</v>
      </c>
      <c r="F1594" s="2">
        <v>0</v>
      </c>
      <c r="G1594" s="3">
        <f t="shared" si="70"/>
        <v>286.12583999999998</v>
      </c>
      <c r="H1594" s="3">
        <f t="shared" si="71"/>
        <v>0.31999999999970896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6498.79</v>
      </c>
      <c r="D1601" s="2">
        <v>0</v>
      </c>
      <c r="E1601" s="2">
        <v>0</v>
      </c>
      <c r="F1601" s="2">
        <v>0</v>
      </c>
      <c r="G1601" s="3">
        <f>B1601/1000*C1601</f>
        <v>129.97579999999999</v>
      </c>
      <c r="H1601" s="3">
        <f>ABS(C1601-ROUND(C1601,0))</f>
        <v>0.21000000000003638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3259404.37</v>
      </c>
      <c r="D1602" s="2">
        <v>0</v>
      </c>
      <c r="E1602" s="2">
        <v>0</v>
      </c>
      <c r="F1602" s="2">
        <v>0</v>
      </c>
      <c r="G1602" s="3">
        <f t="shared" si="70"/>
        <v>68447.491770000008</v>
      </c>
      <c r="H1602" s="3">
        <f t="shared" si="71"/>
        <v>0.37000000011175871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3233554.55</v>
      </c>
      <c r="D1604" s="2">
        <v>0</v>
      </c>
      <c r="E1604" s="2">
        <v>0</v>
      </c>
      <c r="F1604" s="2">
        <v>0</v>
      </c>
      <c r="G1604" s="3">
        <f t="shared" si="70"/>
        <v>74371.754649999988</v>
      </c>
      <c r="H1604" s="3">
        <f t="shared" si="71"/>
        <v>0.45000000018626451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2643763.1800000002</v>
      </c>
      <c r="D1605" s="2">
        <v>0</v>
      </c>
      <c r="E1605" s="2">
        <v>0</v>
      </c>
      <c r="F1605" s="2">
        <v>0</v>
      </c>
      <c r="G1605" s="3">
        <f t="shared" si="70"/>
        <v>63450.316320000005</v>
      </c>
      <c r="H1605" s="3">
        <f t="shared" si="71"/>
        <v>0.18000000016763806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468404.42</v>
      </c>
      <c r="D1606" s="2">
        <v>0</v>
      </c>
      <c r="E1606" s="2">
        <v>0</v>
      </c>
      <c r="F1606" s="2">
        <v>0</v>
      </c>
      <c r="G1606" s="3">
        <f t="shared" si="70"/>
        <v>11710.110500000001</v>
      </c>
      <c r="H1606" s="3">
        <f t="shared" si="71"/>
        <v>0.41999999998370185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3299.03</v>
      </c>
      <c r="D1608" s="2">
        <v>0</v>
      </c>
      <c r="E1608" s="2">
        <v>0</v>
      </c>
      <c r="F1608" s="2">
        <v>0</v>
      </c>
      <c r="G1608" s="3">
        <f t="shared" si="70"/>
        <v>89.073810000000009</v>
      </c>
      <c r="H1608" s="3">
        <f t="shared" si="71"/>
        <v>3.0000000000200089E-2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114021.34</v>
      </c>
      <c r="D1610" s="2">
        <v>0</v>
      </c>
      <c r="E1610" s="2">
        <v>0</v>
      </c>
      <c r="F1610" s="2">
        <v>0</v>
      </c>
      <c r="G1610" s="3">
        <f t="shared" si="70"/>
        <v>3306.61886</v>
      </c>
      <c r="H1610" s="3">
        <f t="shared" si="71"/>
        <v>0.33999999999650754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4066.58</v>
      </c>
      <c r="D1611" s="2">
        <v>0</v>
      </c>
      <c r="E1611" s="2">
        <v>0</v>
      </c>
      <c r="F1611" s="2">
        <v>0</v>
      </c>
      <c r="G1611" s="3">
        <f t="shared" si="70"/>
        <v>121.9974</v>
      </c>
      <c r="H1611" s="3">
        <f t="shared" si="71"/>
        <v>0.42000000000007276</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22009.68</v>
      </c>
      <c r="D1613" s="2">
        <v>0</v>
      </c>
      <c r="E1613" s="2">
        <v>0</v>
      </c>
      <c r="F1613" s="2">
        <v>0</v>
      </c>
      <c r="G1613" s="3">
        <f t="shared" si="70"/>
        <v>704.30975999999998</v>
      </c>
      <c r="H1613" s="3">
        <f t="shared" si="71"/>
        <v>0.31999999999970896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3840.14</v>
      </c>
      <c r="D1620" s="2">
        <v>0</v>
      </c>
      <c r="E1620" s="2">
        <v>0</v>
      </c>
      <c r="F1620" s="2">
        <v>0</v>
      </c>
      <c r="G1620" s="3">
        <f>B1620/1000*C1620</f>
        <v>149.76545999999999</v>
      </c>
      <c r="H1620" s="3">
        <f>ABS(C1620-ROUND(C1620,0))</f>
        <v>0.13999999999987267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262188.23000000045</v>
      </c>
      <c r="D1621" s="2">
        <v>0</v>
      </c>
      <c r="E1621" s="2">
        <v>0</v>
      </c>
      <c r="F1621" s="2">
        <v>0</v>
      </c>
      <c r="G1621" s="3">
        <f t="shared" si="70"/>
        <v>10487.529200000017</v>
      </c>
      <c r="H1621" s="3">
        <f t="shared" si="71"/>
        <v>0.23000000044703484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18</v>
      </c>
      <c r="D1622" s="2">
        <v>0</v>
      </c>
      <c r="E1622" s="2">
        <v>0</v>
      </c>
      <c r="F1622" s="2">
        <v>0</v>
      </c>
      <c r="G1622" s="3">
        <f t="shared" si="70"/>
        <v>0.73799999999999999</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18</v>
      </c>
      <c r="D1628" s="2">
        <v>0</v>
      </c>
      <c r="E1628" s="2">
        <v>0</v>
      </c>
      <c r="F1628" s="2">
        <v>0</v>
      </c>
      <c r="G1628" s="3">
        <f t="shared" si="70"/>
        <v>0.84599999999999997</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18</v>
      </c>
      <c r="D1634" s="2">
        <v>0</v>
      </c>
      <c r="E1634" s="2">
        <v>0</v>
      </c>
      <c r="F1634" s="2">
        <v>0</v>
      </c>
      <c r="G1634" s="3">
        <f t="shared" si="70"/>
        <v>0.95399999999999996</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18</v>
      </c>
      <c r="D1635" s="2">
        <v>0</v>
      </c>
      <c r="E1635" s="2">
        <v>0</v>
      </c>
      <c r="F1635" s="2">
        <v>0</v>
      </c>
      <c r="G1635" s="3">
        <f t="shared" si="70"/>
        <v>0.97199999999999998</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262170.23</v>
      </c>
      <c r="D1681" s="2">
        <v>0</v>
      </c>
      <c r="E1681" s="2">
        <v>0</v>
      </c>
      <c r="F1681" s="2">
        <v>0</v>
      </c>
      <c r="G1681" s="3">
        <f t="shared" si="70"/>
        <v>26217.023000000001</v>
      </c>
      <c r="H1681" s="3">
        <f t="shared" si="71"/>
        <v>0.22999999998137355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8980.36</v>
      </c>
      <c r="D1682" s="2">
        <v>0</v>
      </c>
      <c r="E1682" s="2">
        <v>0</v>
      </c>
      <c r="F1682" s="2">
        <v>0</v>
      </c>
      <c r="G1682" s="3">
        <f t="shared" si="70"/>
        <v>907.01636000000008</v>
      </c>
      <c r="H1682" s="3">
        <f t="shared" si="71"/>
        <v>0.36000000000058208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253189.87</v>
      </c>
      <c r="D1683" s="2">
        <v>0</v>
      </c>
      <c r="E1683" s="2">
        <v>0</v>
      </c>
      <c r="F1683" s="2">
        <v>0</v>
      </c>
      <c r="G1683" s="3">
        <f t="shared" si="70"/>
        <v>25825.366739999998</v>
      </c>
      <c r="H1683" s="3">
        <f t="shared" si="71"/>
        <v>0.13000000000465661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2017</v>
      </c>
      <c r="B1" s="405"/>
      <c r="C1" s="405"/>
    </row>
    <row r="2" spans="1:16" ht="33" customHeight="1" x14ac:dyDescent="0.2">
      <c r="A2" s="406" t="s">
        <v>2018</v>
      </c>
      <c r="B2" s="407"/>
      <c r="C2" s="397"/>
      <c r="D2" s="5"/>
      <c r="E2" s="5"/>
      <c r="F2" s="5"/>
      <c r="G2" s="5"/>
      <c r="H2" s="5"/>
      <c r="I2" s="5"/>
      <c r="J2" s="5"/>
      <c r="K2" s="5"/>
      <c r="L2" s="5"/>
      <c r="M2" s="5"/>
      <c r="N2" s="5"/>
      <c r="O2" s="5"/>
      <c r="P2" s="5"/>
    </row>
    <row r="3" spans="1:16" ht="18.75" customHeight="1" x14ac:dyDescent="0.2">
      <c r="A3" s="222" t="s">
        <v>2019</v>
      </c>
      <c r="B3" s="408" t="s">
        <v>2020</v>
      </c>
      <c r="C3" s="397"/>
      <c r="D3" s="5"/>
      <c r="E3" s="5"/>
      <c r="F3" s="5"/>
      <c r="G3" s="5"/>
      <c r="H3" s="5"/>
      <c r="I3" s="5"/>
      <c r="J3" s="5"/>
      <c r="K3" s="5"/>
      <c r="L3" s="5"/>
      <c r="M3" s="5"/>
      <c r="N3" s="5"/>
      <c r="O3" s="5"/>
      <c r="P3" s="5"/>
    </row>
    <row r="4" spans="1:16" ht="37.5" hidden="1" customHeight="1" x14ac:dyDescent="0.2">
      <c r="A4" s="223" t="s">
        <v>2021</v>
      </c>
      <c r="B4" s="396" t="s">
        <v>2022</v>
      </c>
      <c r="C4" s="397"/>
      <c r="D4" s="5"/>
      <c r="E4" s="5"/>
      <c r="F4" s="5"/>
      <c r="G4" s="5"/>
      <c r="H4" s="5"/>
      <c r="I4" s="5"/>
      <c r="J4" s="5"/>
      <c r="K4" s="5"/>
      <c r="L4" s="5"/>
      <c r="M4" s="5"/>
      <c r="N4" s="5"/>
      <c r="O4" s="5"/>
      <c r="P4" s="5"/>
    </row>
    <row r="5" spans="1:16" ht="48" hidden="1" customHeight="1" x14ac:dyDescent="0.2">
      <c r="A5" s="223" t="s">
        <v>2021</v>
      </c>
      <c r="B5" s="396" t="s">
        <v>2023</v>
      </c>
      <c r="C5" s="397"/>
      <c r="D5" s="5"/>
      <c r="E5" s="5"/>
      <c r="F5" s="5"/>
      <c r="G5" s="5"/>
      <c r="H5" s="5"/>
      <c r="I5" s="5"/>
      <c r="J5" s="5"/>
      <c r="K5" s="5"/>
      <c r="L5" s="5"/>
      <c r="M5" s="5"/>
      <c r="N5" s="5"/>
      <c r="O5" s="5"/>
      <c r="P5" s="5"/>
    </row>
    <row r="6" spans="1:16" ht="59.25" hidden="1" customHeight="1" x14ac:dyDescent="0.2">
      <c r="A6" s="223" t="s">
        <v>2021</v>
      </c>
      <c r="B6" s="396" t="s">
        <v>2024</v>
      </c>
      <c r="C6" s="397"/>
      <c r="D6" s="5"/>
      <c r="E6" s="5"/>
      <c r="F6" s="5"/>
      <c r="G6" s="5"/>
      <c r="H6" s="5"/>
      <c r="I6" s="5"/>
      <c r="J6" s="5"/>
      <c r="K6" s="5"/>
      <c r="L6" s="5"/>
      <c r="M6" s="5"/>
      <c r="N6" s="5"/>
      <c r="O6" s="5"/>
      <c r="P6" s="5"/>
    </row>
    <row r="7" spans="1:16" ht="48" hidden="1" customHeight="1" x14ac:dyDescent="0.2">
      <c r="A7" s="223" t="s">
        <v>2025</v>
      </c>
      <c r="B7" s="396" t="s">
        <v>2026</v>
      </c>
      <c r="C7" s="397"/>
      <c r="D7" s="5"/>
      <c r="E7" s="5"/>
      <c r="F7" s="5"/>
      <c r="G7" s="5"/>
      <c r="H7" s="5"/>
      <c r="I7" s="5"/>
      <c r="J7" s="5"/>
      <c r="K7" s="5"/>
      <c r="L7" s="5"/>
      <c r="M7" s="5"/>
      <c r="N7" s="5"/>
      <c r="O7" s="5"/>
      <c r="P7" s="5"/>
    </row>
    <row r="8" spans="1:16" ht="41.25" hidden="1" customHeight="1" x14ac:dyDescent="0.2">
      <c r="A8" s="223" t="s">
        <v>2027</v>
      </c>
      <c r="B8" s="396" t="s">
        <v>2028</v>
      </c>
      <c r="C8" s="397"/>
      <c r="D8" s="5"/>
      <c r="E8" s="5"/>
      <c r="F8" s="5"/>
      <c r="G8" s="5"/>
      <c r="H8" s="5"/>
      <c r="I8" s="5"/>
      <c r="J8" s="5"/>
      <c r="K8" s="5"/>
      <c r="L8" s="5"/>
      <c r="M8" s="5"/>
      <c r="N8" s="5"/>
      <c r="O8" s="5"/>
      <c r="P8" s="5"/>
    </row>
    <row r="9" spans="1:16" ht="59.25" hidden="1" customHeight="1" x14ac:dyDescent="0.2">
      <c r="A9" s="223" t="s">
        <v>2029</v>
      </c>
      <c r="B9" s="396" t="s">
        <v>2030</v>
      </c>
      <c r="C9" s="397"/>
      <c r="D9" s="5"/>
      <c r="E9" s="5"/>
      <c r="F9" s="5"/>
      <c r="G9" s="5"/>
      <c r="H9" s="5"/>
      <c r="I9" s="5"/>
      <c r="J9" s="5"/>
      <c r="K9" s="5"/>
      <c r="L9" s="5"/>
      <c r="M9" s="5"/>
      <c r="N9" s="5"/>
      <c r="O9" s="5"/>
      <c r="P9" s="5"/>
    </row>
    <row r="10" spans="1:16" ht="61.5" hidden="1" customHeight="1" x14ac:dyDescent="0.2">
      <c r="A10" s="223" t="s">
        <v>2029</v>
      </c>
      <c r="B10" s="396" t="s">
        <v>2031</v>
      </c>
      <c r="C10" s="397"/>
      <c r="D10" s="5"/>
      <c r="E10" s="5"/>
      <c r="F10" s="5"/>
      <c r="G10" s="5"/>
      <c r="H10" s="5"/>
      <c r="I10" s="5"/>
      <c r="J10" s="5"/>
      <c r="K10" s="5"/>
      <c r="L10" s="5"/>
      <c r="M10" s="5"/>
      <c r="N10" s="5"/>
      <c r="O10" s="5"/>
      <c r="P10" s="5"/>
    </row>
    <row r="11" spans="1:16" ht="43.5" hidden="1" customHeight="1" x14ac:dyDescent="0.2">
      <c r="A11" s="223" t="s">
        <v>2029</v>
      </c>
      <c r="B11" s="396" t="s">
        <v>2032</v>
      </c>
      <c r="C11" s="397"/>
      <c r="D11" s="5"/>
      <c r="E11" s="5"/>
      <c r="F11" s="5"/>
      <c r="G11" s="5"/>
      <c r="H11" s="5"/>
      <c r="I11" s="5"/>
      <c r="J11" s="5"/>
      <c r="K11" s="5"/>
      <c r="L11" s="5"/>
      <c r="M11" s="5"/>
      <c r="N11" s="5"/>
      <c r="O11" s="5"/>
      <c r="P11" s="5"/>
    </row>
    <row r="12" spans="1:16" ht="27.75" hidden="1" customHeight="1" x14ac:dyDescent="0.2">
      <c r="A12" s="223" t="s">
        <v>2033</v>
      </c>
      <c r="B12" s="396" t="s">
        <v>2034</v>
      </c>
      <c r="C12" s="397"/>
      <c r="D12" s="5"/>
      <c r="E12" s="5"/>
      <c r="F12" s="5"/>
      <c r="G12" s="5"/>
      <c r="H12" s="5"/>
      <c r="I12" s="5"/>
      <c r="J12" s="5"/>
      <c r="K12" s="5"/>
      <c r="L12" s="5"/>
      <c r="M12" s="5"/>
      <c r="N12" s="5"/>
      <c r="O12" s="5"/>
      <c r="P12" s="5"/>
    </row>
    <row r="13" spans="1:16" ht="27.75" hidden="1" customHeight="1" x14ac:dyDescent="0.2">
      <c r="A13" s="223" t="s">
        <v>2035</v>
      </c>
      <c r="B13" s="396" t="s">
        <v>2036</v>
      </c>
      <c r="C13" s="397"/>
      <c r="D13" s="5"/>
      <c r="E13" s="5"/>
      <c r="F13" s="5"/>
      <c r="G13" s="5"/>
      <c r="H13" s="5"/>
      <c r="I13" s="5"/>
      <c r="J13" s="5"/>
      <c r="K13" s="5"/>
      <c r="L13" s="5"/>
      <c r="M13" s="5"/>
      <c r="N13" s="5"/>
      <c r="O13" s="5"/>
      <c r="P13" s="5"/>
    </row>
    <row r="14" spans="1:16" ht="45.75" hidden="1" customHeight="1" x14ac:dyDescent="0.2">
      <c r="A14" s="223" t="s">
        <v>2037</v>
      </c>
      <c r="B14" s="396" t="s">
        <v>2038</v>
      </c>
      <c r="C14" s="397"/>
      <c r="D14" s="5"/>
      <c r="E14" s="5"/>
      <c r="F14" s="5"/>
      <c r="G14" s="5"/>
      <c r="H14" s="5"/>
      <c r="I14" s="5"/>
      <c r="J14" s="5"/>
      <c r="K14" s="5"/>
      <c r="L14" s="5"/>
      <c r="M14" s="5"/>
      <c r="N14" s="5"/>
      <c r="O14" s="5"/>
      <c r="P14" s="5"/>
    </row>
    <row r="15" spans="1:16" ht="45.75" hidden="1" customHeight="1" x14ac:dyDescent="0.2">
      <c r="A15" s="223" t="s">
        <v>2039</v>
      </c>
      <c r="B15" s="396" t="s">
        <v>2040</v>
      </c>
      <c r="C15" s="397"/>
      <c r="D15" s="5"/>
      <c r="E15" s="5"/>
      <c r="F15" s="5"/>
      <c r="G15" s="5"/>
      <c r="H15" s="5"/>
      <c r="I15" s="5"/>
      <c r="J15" s="5"/>
      <c r="K15" s="5"/>
      <c r="L15" s="5"/>
      <c r="M15" s="5"/>
      <c r="N15" s="5"/>
      <c r="O15" s="5"/>
      <c r="P15" s="5"/>
    </row>
    <row r="16" spans="1:16" ht="51" hidden="1" customHeight="1" x14ac:dyDescent="0.2">
      <c r="A16" s="223" t="s">
        <v>2041</v>
      </c>
      <c r="B16" s="396" t="s">
        <v>2042</v>
      </c>
      <c r="C16" s="397"/>
      <c r="D16" s="5"/>
      <c r="E16" s="5"/>
      <c r="F16" s="5"/>
      <c r="G16" s="5"/>
      <c r="H16" s="5"/>
      <c r="I16" s="5"/>
      <c r="J16" s="5"/>
      <c r="K16" s="5"/>
      <c r="L16" s="5"/>
      <c r="M16" s="5"/>
      <c r="N16" s="5"/>
      <c r="O16" s="5"/>
      <c r="P16" s="5"/>
    </row>
    <row r="17" spans="1:16" ht="27.75" hidden="1" customHeight="1" x14ac:dyDescent="0.2">
      <c r="A17" s="223" t="s">
        <v>2043</v>
      </c>
      <c r="B17" s="396" t="s">
        <v>2044</v>
      </c>
      <c r="C17" s="397"/>
      <c r="D17" s="5"/>
      <c r="E17" s="5"/>
      <c r="F17" s="5"/>
      <c r="G17" s="5"/>
      <c r="H17" s="5"/>
      <c r="I17" s="5"/>
      <c r="J17" s="5"/>
      <c r="K17" s="5"/>
      <c r="L17" s="5"/>
      <c r="M17" s="5"/>
      <c r="N17" s="5"/>
      <c r="O17" s="5"/>
      <c r="P17" s="5"/>
    </row>
    <row r="18" spans="1:16" ht="27.75" hidden="1" customHeight="1" x14ac:dyDescent="0.2">
      <c r="A18" s="223" t="s">
        <v>2045</v>
      </c>
      <c r="B18" s="396" t="s">
        <v>2046</v>
      </c>
      <c r="C18" s="397"/>
      <c r="D18" s="5"/>
      <c r="E18" s="5"/>
      <c r="F18" s="5"/>
      <c r="G18" s="5"/>
      <c r="H18" s="5"/>
      <c r="I18" s="5"/>
      <c r="J18" s="5"/>
      <c r="K18" s="5"/>
      <c r="L18" s="5"/>
      <c r="M18" s="5"/>
      <c r="N18" s="5"/>
      <c r="O18" s="5"/>
      <c r="P18" s="5"/>
    </row>
    <row r="19" spans="1:16" ht="45" hidden="1" customHeight="1" x14ac:dyDescent="0.2">
      <c r="A19" s="223" t="s">
        <v>2045</v>
      </c>
      <c r="B19" s="396" t="s">
        <v>2047</v>
      </c>
      <c r="C19" s="397"/>
      <c r="D19" s="5"/>
      <c r="E19" s="5"/>
      <c r="F19" s="5"/>
      <c r="G19" s="5"/>
      <c r="H19" s="5"/>
      <c r="I19" s="5"/>
      <c r="J19" s="5"/>
      <c r="K19" s="5"/>
      <c r="L19" s="5"/>
      <c r="M19" s="5"/>
      <c r="N19" s="5"/>
      <c r="O19" s="5"/>
      <c r="P19" s="5"/>
    </row>
    <row r="20" spans="1:16" ht="45" hidden="1" customHeight="1" x14ac:dyDescent="0.2">
      <c r="A20" s="223" t="s">
        <v>2048</v>
      </c>
      <c r="B20" s="396" t="s">
        <v>2049</v>
      </c>
      <c r="C20" s="397"/>
      <c r="D20" s="5"/>
      <c r="E20" s="5"/>
      <c r="F20" s="5"/>
      <c r="G20" s="5"/>
      <c r="H20" s="5"/>
      <c r="I20" s="5"/>
      <c r="J20" s="5"/>
      <c r="K20" s="5"/>
      <c r="L20" s="5"/>
      <c r="M20" s="5"/>
      <c r="N20" s="5"/>
      <c r="O20" s="5"/>
      <c r="P20" s="5"/>
    </row>
    <row r="21" spans="1:16" ht="30" hidden="1" customHeight="1" x14ac:dyDescent="0.2">
      <c r="A21" s="223" t="s">
        <v>2050</v>
      </c>
      <c r="B21" s="396" t="s">
        <v>2051</v>
      </c>
      <c r="C21" s="397"/>
      <c r="D21" s="5"/>
      <c r="E21" s="5"/>
      <c r="F21" s="5"/>
      <c r="G21" s="5"/>
      <c r="H21" s="5"/>
      <c r="I21" s="5"/>
      <c r="J21" s="5"/>
      <c r="K21" s="5"/>
      <c r="L21" s="5"/>
      <c r="M21" s="5"/>
      <c r="N21" s="5"/>
      <c r="O21" s="5"/>
      <c r="P21" s="5"/>
    </row>
    <row r="22" spans="1:16" ht="30" hidden="1" customHeight="1" x14ac:dyDescent="0.2">
      <c r="A22" s="223" t="s">
        <v>2052</v>
      </c>
      <c r="B22" s="396" t="s">
        <v>2053</v>
      </c>
      <c r="C22" s="397"/>
      <c r="D22" s="5"/>
      <c r="E22" s="5"/>
      <c r="F22" s="5"/>
      <c r="G22" s="5"/>
      <c r="H22" s="5"/>
      <c r="I22" s="5"/>
      <c r="J22" s="5"/>
      <c r="K22" s="5"/>
      <c r="L22" s="5"/>
      <c r="M22" s="5"/>
      <c r="N22" s="5"/>
      <c r="O22" s="5"/>
      <c r="P22" s="5"/>
    </row>
    <row r="23" spans="1:16" ht="30" hidden="1" customHeight="1" x14ac:dyDescent="0.2">
      <c r="A23" s="223" t="s">
        <v>2054</v>
      </c>
      <c r="B23" s="396" t="s">
        <v>2055</v>
      </c>
      <c r="C23" s="397"/>
      <c r="D23" s="5"/>
      <c r="E23" s="5"/>
      <c r="F23" s="5"/>
      <c r="G23" s="5"/>
      <c r="H23" s="5"/>
      <c r="I23" s="5"/>
      <c r="J23" s="5"/>
      <c r="K23" s="5"/>
      <c r="L23" s="5"/>
      <c r="M23" s="5"/>
      <c r="N23" s="5"/>
      <c r="O23" s="5"/>
      <c r="P23" s="5"/>
    </row>
    <row r="24" spans="1:16" ht="30" hidden="1" customHeight="1" x14ac:dyDescent="0.2">
      <c r="A24" s="223" t="s">
        <v>2056</v>
      </c>
      <c r="B24" s="396" t="s">
        <v>2057</v>
      </c>
      <c r="C24" s="397"/>
      <c r="D24" s="5"/>
      <c r="E24" s="5"/>
      <c r="F24" s="5"/>
      <c r="G24" s="5"/>
      <c r="H24" s="5"/>
      <c r="I24" s="5"/>
      <c r="J24" s="5"/>
      <c r="K24" s="5"/>
      <c r="L24" s="5"/>
      <c r="M24" s="5"/>
      <c r="N24" s="5"/>
      <c r="O24" s="5"/>
      <c r="P24" s="5"/>
    </row>
    <row r="25" spans="1:16" ht="30" hidden="1" customHeight="1" x14ac:dyDescent="0.2">
      <c r="A25" s="223" t="s">
        <v>2058</v>
      </c>
      <c r="B25" s="396" t="s">
        <v>2059</v>
      </c>
      <c r="C25" s="397"/>
      <c r="D25" s="5"/>
      <c r="E25" s="5"/>
      <c r="F25" s="5"/>
      <c r="G25" s="5"/>
      <c r="H25" s="5"/>
      <c r="I25" s="5"/>
      <c r="J25" s="5"/>
      <c r="K25" s="5"/>
      <c r="L25" s="5"/>
      <c r="M25" s="5"/>
      <c r="N25" s="5"/>
      <c r="O25" s="5"/>
      <c r="P25" s="5"/>
    </row>
    <row r="26" spans="1:16" ht="30" hidden="1" customHeight="1" x14ac:dyDescent="0.2">
      <c r="A26" s="223" t="s">
        <v>2060</v>
      </c>
      <c r="B26" s="396" t="s">
        <v>2061</v>
      </c>
      <c r="C26" s="397"/>
      <c r="D26" s="5"/>
      <c r="E26" s="5"/>
      <c r="F26" s="5"/>
      <c r="G26" s="5"/>
      <c r="H26" s="5"/>
      <c r="I26" s="5"/>
      <c r="J26" s="5"/>
      <c r="K26" s="5"/>
      <c r="L26" s="5"/>
      <c r="M26" s="5"/>
      <c r="N26" s="5"/>
      <c r="O26" s="5"/>
      <c r="P26" s="5"/>
    </row>
    <row r="27" spans="1:16" ht="70.5" hidden="1" customHeight="1" x14ac:dyDescent="0.2">
      <c r="A27" s="223" t="s">
        <v>2062</v>
      </c>
      <c r="B27" s="396" t="s">
        <v>2063</v>
      </c>
      <c r="C27" s="397"/>
      <c r="D27" s="5"/>
      <c r="E27" s="5"/>
      <c r="F27" s="5"/>
      <c r="G27" s="5"/>
      <c r="H27" s="5"/>
      <c r="I27" s="5"/>
      <c r="J27" s="5"/>
      <c r="K27" s="5"/>
      <c r="L27" s="5"/>
      <c r="M27" s="5"/>
      <c r="N27" s="5"/>
      <c r="O27" s="5"/>
      <c r="P27" s="5"/>
    </row>
    <row r="28" spans="1:16" ht="48" hidden="1" customHeight="1" x14ac:dyDescent="0.2">
      <c r="A28" s="223" t="s">
        <v>2064</v>
      </c>
      <c r="B28" s="396" t="s">
        <v>2065</v>
      </c>
      <c r="C28" s="397"/>
      <c r="D28" s="5"/>
      <c r="E28" s="5"/>
      <c r="F28" s="5"/>
      <c r="G28" s="5"/>
      <c r="H28" s="5"/>
      <c r="I28" s="5"/>
      <c r="J28" s="5"/>
      <c r="K28" s="5"/>
      <c r="L28" s="5"/>
      <c r="M28" s="5"/>
      <c r="N28" s="5"/>
      <c r="O28" s="5"/>
      <c r="P28" s="5"/>
    </row>
    <row r="29" spans="1:16" ht="100.5" hidden="1" customHeight="1" x14ac:dyDescent="0.2">
      <c r="A29" s="223" t="s">
        <v>2066</v>
      </c>
      <c r="B29" s="396" t="s">
        <v>2067</v>
      </c>
      <c r="C29" s="397"/>
      <c r="D29" s="5"/>
      <c r="E29" s="5"/>
      <c r="F29" s="5"/>
      <c r="G29" s="5"/>
      <c r="H29" s="5"/>
      <c r="I29" s="5"/>
      <c r="J29" s="5"/>
      <c r="K29" s="5"/>
      <c r="L29" s="5"/>
      <c r="M29" s="5"/>
      <c r="N29" s="5"/>
      <c r="O29" s="5"/>
      <c r="P29" s="5"/>
    </row>
    <row r="30" spans="1:16" ht="45" hidden="1" customHeight="1" x14ac:dyDescent="0.2">
      <c r="A30" s="223" t="s">
        <v>2068</v>
      </c>
      <c r="B30" s="396" t="s">
        <v>2069</v>
      </c>
      <c r="C30" s="397"/>
      <c r="D30" s="5"/>
      <c r="E30" s="5"/>
      <c r="F30" s="5"/>
      <c r="G30" s="5"/>
      <c r="H30" s="5"/>
      <c r="I30" s="5"/>
      <c r="J30" s="5"/>
      <c r="K30" s="5"/>
      <c r="L30" s="5"/>
      <c r="M30" s="5"/>
      <c r="N30" s="5"/>
      <c r="O30" s="5"/>
      <c r="P30" s="5"/>
    </row>
    <row r="31" spans="1:16" ht="45" hidden="1" customHeight="1" x14ac:dyDescent="0.2">
      <c r="A31" s="223" t="s">
        <v>2070</v>
      </c>
      <c r="B31" s="396" t="s">
        <v>2071</v>
      </c>
      <c r="C31" s="397"/>
      <c r="D31" s="5"/>
      <c r="E31" s="5"/>
      <c r="F31" s="5"/>
      <c r="G31" s="5"/>
      <c r="H31" s="5"/>
      <c r="I31" s="5"/>
      <c r="J31" s="5"/>
      <c r="K31" s="5"/>
      <c r="L31" s="5"/>
      <c r="M31" s="5"/>
      <c r="N31" s="5"/>
      <c r="O31" s="5"/>
      <c r="P31" s="5"/>
    </row>
    <row r="32" spans="1:16" ht="45" hidden="1" customHeight="1" x14ac:dyDescent="0.2">
      <c r="A32" s="223" t="s">
        <v>2072</v>
      </c>
      <c r="B32" s="396" t="s">
        <v>2073</v>
      </c>
      <c r="C32" s="397"/>
      <c r="D32" s="5"/>
      <c r="E32" s="5"/>
      <c r="F32" s="5"/>
      <c r="G32" s="5"/>
      <c r="H32" s="5"/>
      <c r="I32" s="5"/>
      <c r="J32" s="5"/>
      <c r="K32" s="5"/>
      <c r="L32" s="5"/>
      <c r="M32" s="5"/>
      <c r="N32" s="5"/>
      <c r="O32" s="5"/>
      <c r="P32" s="5"/>
    </row>
    <row r="33" spans="1:16" ht="72" hidden="1" customHeight="1" x14ac:dyDescent="0.2">
      <c r="A33" s="223" t="s">
        <v>2074</v>
      </c>
      <c r="B33" s="396" t="s">
        <v>2075</v>
      </c>
      <c r="C33" s="397"/>
      <c r="D33" s="5"/>
      <c r="E33" s="5"/>
      <c r="F33" s="5"/>
      <c r="G33" s="5"/>
      <c r="H33" s="5"/>
      <c r="I33" s="5"/>
      <c r="J33" s="5"/>
      <c r="K33" s="5"/>
      <c r="L33" s="5"/>
      <c r="M33" s="5"/>
      <c r="N33" s="5"/>
      <c r="O33" s="5"/>
      <c r="P33" s="5"/>
    </row>
    <row r="34" spans="1:16" ht="79.5" hidden="1" customHeight="1" x14ac:dyDescent="0.2">
      <c r="A34" s="223" t="s">
        <v>2076</v>
      </c>
      <c r="B34" s="396" t="s">
        <v>2077</v>
      </c>
      <c r="C34" s="397"/>
      <c r="D34" s="5"/>
      <c r="E34" s="5"/>
      <c r="F34" s="5"/>
      <c r="G34" s="5"/>
      <c r="H34" s="5"/>
      <c r="I34" s="5"/>
      <c r="J34" s="5"/>
      <c r="K34" s="5"/>
      <c r="L34" s="5"/>
      <c r="M34" s="5"/>
      <c r="N34" s="5"/>
      <c r="O34" s="5"/>
      <c r="P34" s="5"/>
    </row>
    <row r="35" spans="1:16" ht="70.5" hidden="1" customHeight="1" x14ac:dyDescent="0.2">
      <c r="A35" s="223" t="s">
        <v>2078</v>
      </c>
      <c r="B35" s="396" t="s">
        <v>2079</v>
      </c>
      <c r="C35" s="397"/>
      <c r="D35" s="5"/>
      <c r="E35" s="5"/>
      <c r="F35" s="5"/>
      <c r="G35" s="5"/>
      <c r="H35" s="5"/>
      <c r="I35" s="5"/>
      <c r="J35" s="5"/>
      <c r="K35" s="5"/>
      <c r="L35" s="5"/>
      <c r="M35" s="5"/>
      <c r="N35" s="5"/>
      <c r="O35" s="5"/>
      <c r="P35" s="5"/>
    </row>
    <row r="36" spans="1:16" ht="45.75" hidden="1" customHeight="1" x14ac:dyDescent="0.2">
      <c r="A36" s="223" t="s">
        <v>2080</v>
      </c>
      <c r="B36" s="396" t="s">
        <v>2081</v>
      </c>
      <c r="C36" s="397"/>
      <c r="D36" s="5"/>
      <c r="E36" s="5"/>
      <c r="F36" s="5"/>
      <c r="G36" s="5"/>
      <c r="H36" s="5"/>
      <c r="I36" s="5"/>
      <c r="J36" s="5"/>
      <c r="K36" s="5"/>
      <c r="L36" s="5"/>
      <c r="M36" s="5"/>
      <c r="N36" s="5"/>
      <c r="O36" s="5"/>
      <c r="P36" s="5"/>
    </row>
    <row r="37" spans="1:16" ht="54.75" hidden="1" customHeight="1" x14ac:dyDescent="0.2">
      <c r="A37" s="223" t="s">
        <v>2082</v>
      </c>
      <c r="B37" s="396" t="s">
        <v>2083</v>
      </c>
      <c r="C37" s="397"/>
      <c r="D37" s="5"/>
      <c r="E37" s="5"/>
      <c r="F37" s="5"/>
      <c r="G37" s="5"/>
      <c r="H37" s="5"/>
      <c r="I37" s="5"/>
      <c r="J37" s="5"/>
      <c r="K37" s="5"/>
      <c r="L37" s="5"/>
      <c r="M37" s="5"/>
      <c r="N37" s="5"/>
      <c r="O37" s="5"/>
      <c r="P37" s="5"/>
    </row>
    <row r="38" spans="1:16" ht="37.5" hidden="1" customHeight="1" x14ac:dyDescent="0.2">
      <c r="A38" s="223" t="s">
        <v>2084</v>
      </c>
      <c r="B38" s="396" t="s">
        <v>2085</v>
      </c>
      <c r="C38" s="397"/>
      <c r="D38" s="5"/>
      <c r="E38" s="5"/>
      <c r="F38" s="5"/>
      <c r="G38" s="5"/>
      <c r="H38" s="5"/>
      <c r="I38" s="5"/>
      <c r="J38" s="5"/>
      <c r="K38" s="5"/>
      <c r="L38" s="5"/>
      <c r="M38" s="5"/>
      <c r="N38" s="5"/>
      <c r="O38" s="5"/>
      <c r="P38" s="5"/>
    </row>
    <row r="39" spans="1:16" ht="61.5" hidden="1" customHeight="1" x14ac:dyDescent="0.2">
      <c r="A39" s="223" t="s">
        <v>2086</v>
      </c>
      <c r="B39" s="396" t="s">
        <v>2087</v>
      </c>
      <c r="C39" s="397"/>
      <c r="D39" s="5"/>
      <c r="E39" s="5"/>
      <c r="F39" s="5"/>
      <c r="G39" s="5"/>
      <c r="H39" s="5"/>
      <c r="I39" s="5"/>
      <c r="J39" s="5"/>
      <c r="K39" s="5"/>
      <c r="L39" s="5"/>
      <c r="M39" s="5"/>
      <c r="N39" s="5"/>
      <c r="O39" s="5"/>
      <c r="P39" s="5"/>
    </row>
    <row r="40" spans="1:16" ht="53.25" hidden="1" customHeight="1" x14ac:dyDescent="0.2">
      <c r="A40" s="223" t="s">
        <v>2088</v>
      </c>
      <c r="B40" s="396" t="s">
        <v>2089</v>
      </c>
      <c r="C40" s="397"/>
      <c r="D40" s="5"/>
      <c r="E40" s="5"/>
      <c r="F40" s="5"/>
      <c r="G40" s="5"/>
      <c r="H40" s="5"/>
      <c r="I40" s="5"/>
      <c r="J40" s="5"/>
      <c r="K40" s="5"/>
      <c r="L40" s="5"/>
      <c r="M40" s="5"/>
      <c r="N40" s="5"/>
      <c r="O40" s="5"/>
      <c r="P40" s="5"/>
    </row>
    <row r="41" spans="1:16" ht="73.5" hidden="1" customHeight="1" x14ac:dyDescent="0.2">
      <c r="A41" s="223" t="s">
        <v>2090</v>
      </c>
      <c r="B41" s="396" t="s">
        <v>2091</v>
      </c>
      <c r="C41" s="397"/>
      <c r="D41" s="5"/>
      <c r="E41" s="5"/>
      <c r="F41" s="5"/>
      <c r="G41" s="5"/>
      <c r="H41" s="5"/>
      <c r="I41" s="5"/>
      <c r="J41" s="5"/>
      <c r="K41" s="5"/>
      <c r="L41" s="5"/>
      <c r="M41" s="5"/>
      <c r="N41" s="5"/>
      <c r="O41" s="5"/>
      <c r="P41" s="5"/>
    </row>
    <row r="42" spans="1:16" ht="57.75" hidden="1" customHeight="1" x14ac:dyDescent="0.2">
      <c r="A42" s="223" t="s">
        <v>2092</v>
      </c>
      <c r="B42" s="396" t="s">
        <v>2093</v>
      </c>
      <c r="C42" s="397"/>
      <c r="D42" s="5"/>
      <c r="E42" s="5"/>
      <c r="F42" s="5"/>
      <c r="G42" s="5"/>
      <c r="H42" s="5"/>
      <c r="I42" s="5"/>
      <c r="J42" s="5"/>
      <c r="K42" s="5"/>
      <c r="L42" s="5"/>
      <c r="M42" s="5"/>
      <c r="N42" s="5"/>
      <c r="O42" s="5"/>
      <c r="P42" s="5"/>
    </row>
    <row r="43" spans="1:16" ht="84" hidden="1" customHeight="1" x14ac:dyDescent="0.2">
      <c r="A43" s="223" t="s">
        <v>2094</v>
      </c>
      <c r="B43" s="396" t="s">
        <v>2095</v>
      </c>
      <c r="C43" s="397"/>
      <c r="D43" s="5"/>
      <c r="E43" s="5"/>
      <c r="F43" s="5"/>
      <c r="G43" s="5"/>
      <c r="H43" s="5"/>
      <c r="I43" s="5"/>
      <c r="J43" s="5"/>
      <c r="K43" s="5"/>
      <c r="L43" s="5"/>
      <c r="M43" s="5"/>
      <c r="N43" s="5"/>
      <c r="O43" s="5"/>
      <c r="P43" s="5"/>
    </row>
    <row r="44" spans="1:16" ht="48" hidden="1" customHeight="1" x14ac:dyDescent="0.2">
      <c r="A44" s="223" t="s">
        <v>2096</v>
      </c>
      <c r="B44" s="396" t="s">
        <v>2097</v>
      </c>
      <c r="C44" s="397"/>
      <c r="D44" s="5"/>
      <c r="E44" s="5"/>
      <c r="F44" s="5"/>
      <c r="G44" s="5"/>
      <c r="H44" s="5"/>
      <c r="I44" s="5"/>
      <c r="J44" s="5"/>
      <c r="K44" s="5"/>
      <c r="L44" s="5"/>
      <c r="M44" s="5"/>
      <c r="N44" s="5"/>
      <c r="O44" s="5"/>
      <c r="P44" s="5"/>
    </row>
    <row r="45" spans="1:16" ht="57" hidden="1" customHeight="1" x14ac:dyDescent="0.2">
      <c r="A45" s="223" t="s">
        <v>2098</v>
      </c>
      <c r="B45" s="396" t="s">
        <v>2099</v>
      </c>
      <c r="C45" s="397"/>
      <c r="D45" s="5"/>
      <c r="E45" s="5"/>
      <c r="F45" s="5"/>
      <c r="G45" s="5"/>
      <c r="H45" s="5"/>
      <c r="I45" s="5"/>
      <c r="J45" s="5"/>
      <c r="K45" s="5"/>
      <c r="L45" s="5"/>
      <c r="M45" s="5"/>
      <c r="N45" s="5"/>
      <c r="O45" s="5"/>
      <c r="P45" s="5"/>
    </row>
    <row r="46" spans="1:16" ht="73.5" hidden="1" customHeight="1" x14ac:dyDescent="0.2">
      <c r="A46" s="223" t="s">
        <v>2100</v>
      </c>
      <c r="B46" s="401" t="s">
        <v>2101</v>
      </c>
      <c r="C46" s="397"/>
      <c r="D46" s="5"/>
      <c r="E46" s="5"/>
      <c r="F46" s="5"/>
      <c r="G46" s="5"/>
      <c r="H46" s="5"/>
      <c r="I46" s="5"/>
      <c r="J46" s="5"/>
      <c r="K46" s="5"/>
      <c r="L46" s="5"/>
      <c r="M46" s="5"/>
      <c r="N46" s="5"/>
      <c r="O46" s="5"/>
      <c r="P46" s="5"/>
    </row>
    <row r="47" spans="1:16" ht="66" hidden="1" customHeight="1" x14ac:dyDescent="0.2">
      <c r="A47" s="39" t="s">
        <v>2102</v>
      </c>
      <c r="B47" s="402" t="s">
        <v>2103</v>
      </c>
      <c r="C47" s="402"/>
      <c r="D47" s="5"/>
      <c r="E47" s="5"/>
      <c r="F47" s="5"/>
      <c r="G47" s="5"/>
      <c r="H47" s="5"/>
      <c r="I47" s="5"/>
      <c r="J47" s="5"/>
      <c r="K47" s="5"/>
      <c r="L47" s="5"/>
      <c r="M47" s="5"/>
      <c r="N47" s="5"/>
      <c r="O47" s="5"/>
      <c r="P47" s="5"/>
    </row>
    <row r="48" spans="1:16" ht="123.75" customHeight="1" x14ac:dyDescent="0.2">
      <c r="A48" s="202" t="s">
        <v>2104</v>
      </c>
      <c r="B48" s="400" t="s">
        <v>2105</v>
      </c>
      <c r="C48" s="399"/>
      <c r="D48" s="5"/>
      <c r="E48" s="5"/>
      <c r="F48" s="5"/>
      <c r="G48" s="5"/>
      <c r="H48" s="5"/>
      <c r="I48" s="5"/>
      <c r="J48" s="5"/>
      <c r="K48" s="5"/>
      <c r="L48" s="5"/>
      <c r="M48" s="5"/>
      <c r="N48" s="5"/>
      <c r="O48" s="5"/>
      <c r="P48" s="5"/>
    </row>
    <row r="49" spans="1:16" ht="34.5" customHeight="1" x14ac:dyDescent="0.2">
      <c r="A49" s="202" t="s">
        <v>2106</v>
      </c>
      <c r="B49" s="398" t="s">
        <v>2107</v>
      </c>
      <c r="C49" s="399"/>
      <c r="D49" s="5"/>
      <c r="E49" s="5"/>
      <c r="F49" s="5"/>
      <c r="G49" s="5"/>
      <c r="H49" s="5"/>
      <c r="I49" s="5"/>
      <c r="J49" s="5"/>
      <c r="K49" s="5"/>
      <c r="L49" s="5"/>
      <c r="M49" s="5"/>
      <c r="N49" s="5"/>
      <c r="O49" s="5"/>
      <c r="P49" s="5"/>
    </row>
    <row r="50" spans="1:16" ht="34.5" customHeight="1" x14ac:dyDescent="0.2">
      <c r="A50" s="202" t="s">
        <v>2108</v>
      </c>
      <c r="B50" s="398" t="s">
        <v>2109</v>
      </c>
      <c r="C50" s="399"/>
      <c r="D50" s="5"/>
      <c r="E50" s="5"/>
      <c r="F50" s="5"/>
      <c r="G50" s="5"/>
      <c r="H50" s="5"/>
      <c r="I50" s="5"/>
      <c r="J50" s="5"/>
      <c r="K50" s="5"/>
      <c r="L50" s="5"/>
      <c r="M50" s="5"/>
      <c r="N50" s="5"/>
      <c r="O50" s="5"/>
      <c r="P50" s="5"/>
    </row>
    <row r="51" spans="1:16" ht="31.5" customHeight="1" x14ac:dyDescent="0.2">
      <c r="A51" s="224" t="s">
        <v>2110</v>
      </c>
      <c r="B51" s="396" t="s">
        <v>2111</v>
      </c>
      <c r="C51" s="397"/>
      <c r="D51" s="5"/>
      <c r="E51" s="5"/>
      <c r="F51" s="5"/>
      <c r="G51" s="5"/>
      <c r="H51" s="5"/>
      <c r="I51" s="5"/>
      <c r="J51" s="5"/>
      <c r="K51" s="5"/>
      <c r="L51" s="5"/>
      <c r="M51" s="5"/>
      <c r="N51" s="5"/>
      <c r="O51" s="5"/>
      <c r="P51" s="5"/>
    </row>
    <row r="52" spans="1:16" ht="31.5" customHeight="1" x14ac:dyDescent="0.2">
      <c r="A52" s="224" t="s">
        <v>2112</v>
      </c>
      <c r="B52" s="396" t="s">
        <v>2113</v>
      </c>
      <c r="C52" s="397"/>
      <c r="D52" s="5"/>
      <c r="E52" s="5"/>
      <c r="F52" s="5"/>
      <c r="G52" s="5"/>
      <c r="H52" s="5"/>
      <c r="I52" s="5"/>
      <c r="J52" s="5"/>
      <c r="K52" s="5"/>
      <c r="L52" s="5"/>
      <c r="M52" s="5"/>
      <c r="N52" s="5"/>
      <c r="O52" s="5"/>
      <c r="P52" s="5"/>
    </row>
    <row r="53" spans="1:16" ht="31.5" customHeight="1" x14ac:dyDescent="0.2">
      <c r="A53" s="224" t="s">
        <v>2114</v>
      </c>
      <c r="B53" s="403" t="s">
        <v>2115</v>
      </c>
      <c r="C53" s="404"/>
      <c r="D53" s="5"/>
      <c r="E53" s="5"/>
      <c r="F53" s="5"/>
      <c r="G53" s="5"/>
      <c r="H53" s="5"/>
      <c r="I53" s="5"/>
      <c r="J53" s="5"/>
      <c r="K53" s="5"/>
      <c r="L53" s="5"/>
      <c r="M53" s="5"/>
      <c r="N53" s="5"/>
      <c r="O53" s="5"/>
      <c r="P53" s="5"/>
    </row>
    <row r="54" spans="1:16" ht="31.5" customHeight="1" x14ac:dyDescent="0.2">
      <c r="A54" s="224" t="s">
        <v>2116</v>
      </c>
      <c r="B54" s="403" t="s">
        <v>2117</v>
      </c>
      <c r="C54" s="404"/>
      <c r="D54" s="5"/>
      <c r="E54" s="5"/>
      <c r="F54" s="5"/>
      <c r="G54" s="5"/>
      <c r="H54" s="5"/>
      <c r="I54" s="5"/>
      <c r="J54" s="5"/>
      <c r="K54" s="5"/>
      <c r="L54" s="5"/>
      <c r="M54" s="5"/>
      <c r="N54" s="5"/>
      <c r="O54" s="5"/>
      <c r="P54" s="5"/>
    </row>
    <row r="55" spans="1:16" ht="54.6" customHeight="1" x14ac:dyDescent="0.2">
      <c r="A55" s="224" t="s">
        <v>2118</v>
      </c>
      <c r="B55" s="403" t="s">
        <v>2119</v>
      </c>
      <c r="C55" s="404"/>
      <c r="D55" s="5"/>
      <c r="E55" s="5"/>
      <c r="F55" s="5"/>
      <c r="G55" s="5"/>
      <c r="H55" s="5"/>
      <c r="I55" s="5"/>
      <c r="J55" s="5"/>
      <c r="K55" s="5"/>
      <c r="L55" s="5"/>
      <c r="M55" s="5"/>
      <c r="N55" s="5"/>
      <c r="O55" s="5"/>
      <c r="P55" s="5"/>
    </row>
    <row r="56" spans="1:16" ht="54.6" customHeight="1" x14ac:dyDescent="0.2">
      <c r="A56" s="224" t="s">
        <v>2120</v>
      </c>
      <c r="B56" s="403" t="s">
        <v>2121</v>
      </c>
      <c r="C56" s="404"/>
      <c r="D56" s="5"/>
      <c r="E56" s="5"/>
      <c r="F56" s="5"/>
      <c r="G56" s="5"/>
      <c r="H56" s="5"/>
      <c r="I56" s="5"/>
      <c r="J56" s="5"/>
      <c r="K56" s="5"/>
      <c r="L56" s="5"/>
      <c r="M56" s="5"/>
      <c r="N56" s="5"/>
      <c r="O56" s="5"/>
      <c r="P56" s="5"/>
    </row>
    <row r="57" spans="1:16" ht="54" customHeight="1" x14ac:dyDescent="0.2">
      <c r="A57" s="224" t="s">
        <v>2122</v>
      </c>
      <c r="B57" s="403" t="s">
        <v>2123</v>
      </c>
      <c r="C57" s="404"/>
      <c r="D57" s="5"/>
      <c r="E57" s="5"/>
      <c r="F57" s="5"/>
      <c r="G57" s="5"/>
      <c r="H57" s="5"/>
      <c r="I57" s="5"/>
      <c r="J57" s="5"/>
      <c r="K57" s="5"/>
      <c r="L57" s="5"/>
      <c r="M57" s="5"/>
      <c r="N57" s="5"/>
      <c r="O57" s="5"/>
      <c r="P57" s="5"/>
    </row>
    <row r="58" spans="1:16" ht="31.15" customHeight="1" x14ac:dyDescent="0.2">
      <c r="A58" s="270" t="s">
        <v>2124</v>
      </c>
      <c r="B58" s="394" t="s">
        <v>2125</v>
      </c>
      <c r="C58" s="395"/>
      <c r="D58" s="5"/>
      <c r="E58" s="5"/>
      <c r="F58" s="5"/>
      <c r="G58" s="5"/>
      <c r="H58" s="5"/>
      <c r="I58" s="5"/>
      <c r="J58" s="5"/>
      <c r="K58" s="5"/>
      <c r="L58" s="5"/>
      <c r="M58" s="5"/>
      <c r="N58" s="5"/>
      <c r="O58" s="5"/>
      <c r="P58" s="5"/>
    </row>
    <row r="59" spans="1:16" ht="46.5" customHeight="1" x14ac:dyDescent="0.2">
      <c r="A59" s="302" t="s">
        <v>2126</v>
      </c>
      <c r="B59" s="409" t="s">
        <v>2127</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13"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42776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5"/>
      <c r="E8" s="330"/>
      <c r="F8" s="344" t="s">
        <v>1978</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1979</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1980</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1981</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1982</v>
      </c>
      <c r="G12" s="355"/>
      <c r="H12" s="323" t="s">
        <v>3655</v>
      </c>
      <c r="I12" s="27" t="s">
        <v>1983</v>
      </c>
      <c r="J12" s="228"/>
      <c r="K12" s="228"/>
      <c r="L12" s="5"/>
      <c r="M12" s="5"/>
      <c r="N12" s="5"/>
      <c r="O12" s="5"/>
      <c r="P12" s="5"/>
      <c r="Q12" s="5"/>
      <c r="R12" s="5"/>
      <c r="S12" s="5"/>
      <c r="T12" s="5"/>
      <c r="U12" s="5"/>
      <c r="V12" s="5"/>
      <c r="W12" s="5"/>
    </row>
    <row r="13" spans="1:23" ht="23.25" x14ac:dyDescent="0.2">
      <c r="B13" s="18" t="s">
        <v>1984</v>
      </c>
      <c r="C13" s="242" t="s">
        <v>5</v>
      </c>
      <c r="D13" s="315"/>
      <c r="E13" s="330"/>
      <c r="F13" s="327" t="s">
        <v>1985</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3030402.58</v>
      </c>
      <c r="I17" s="275">
        <f>'PR-RAS'!E6</f>
        <v>3280806.31</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2969607.9499999997</v>
      </c>
      <c r="I18" s="275">
        <f>'PR-RAS'!E152</f>
        <v>3458561.8499999996</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43357.120000000374</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156408.09999999974</v>
      </c>
      <c r="J20" s="5"/>
      <c r="K20" s="5"/>
      <c r="L20" s="5"/>
      <c r="M20" s="5"/>
      <c r="N20" s="5"/>
      <c r="O20" s="5"/>
      <c r="P20" s="5"/>
      <c r="Q20" s="5"/>
      <c r="R20" s="5"/>
      <c r="S20" s="5"/>
      <c r="T20" s="5"/>
      <c r="U20" s="5"/>
      <c r="V20" s="5"/>
      <c r="W20" s="5"/>
    </row>
    <row r="21" spans="1:23" ht="29.25" customHeight="1" x14ac:dyDescent="0.2">
      <c r="A21" s="200" t="s">
        <v>1986</v>
      </c>
      <c r="B21" s="331" t="s">
        <v>8</v>
      </c>
      <c r="C21" s="332"/>
      <c r="D21" s="332"/>
      <c r="E21" s="332"/>
      <c r="F21" s="333"/>
      <c r="G21" s="201" t="s">
        <v>9</v>
      </c>
      <c r="H21" s="265" t="s">
        <v>1987</v>
      </c>
      <c r="I21" s="266" t="s">
        <v>1988</v>
      </c>
      <c r="J21" s="5"/>
      <c r="K21" s="5"/>
      <c r="L21" s="5"/>
      <c r="M21" s="5"/>
      <c r="N21" s="5"/>
      <c r="O21" s="5"/>
      <c r="P21" s="5"/>
      <c r="Q21" s="5"/>
      <c r="R21" s="5"/>
      <c r="S21" s="5"/>
      <c r="T21" s="5"/>
      <c r="U21" s="5"/>
      <c r="V21" s="5"/>
      <c r="W21" s="5"/>
    </row>
    <row r="22" spans="1:23" ht="12.75" customHeight="1" x14ac:dyDescent="0.2">
      <c r="A22" s="351" t="s">
        <v>1978</v>
      </c>
      <c r="B22" s="334" t="str">
        <f>BILANCA!B7</f>
        <v>Nefinancijska imovina (šifre 01+02+03+04+05+06)</v>
      </c>
      <c r="C22" s="335"/>
      <c r="D22" s="335"/>
      <c r="E22" s="335"/>
      <c r="F22" s="336"/>
      <c r="G22" s="126" t="str">
        <f>BILANCA!C7</f>
        <v>B002</v>
      </c>
      <c r="H22" s="275">
        <f>BILANCA!D7</f>
        <v>7193336.9800000004</v>
      </c>
      <c r="I22" s="275">
        <f>BILANCA!E7</f>
        <v>7086719.9400000004</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285274.98</v>
      </c>
      <c r="I23" s="275">
        <f>BILANCA!E69</f>
        <v>310586.33999999997</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229677.83000000002</v>
      </c>
      <c r="I24" s="275">
        <f>BILANCA!E177</f>
        <v>262188.23</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7248934.1300000008</v>
      </c>
      <c r="I25" s="275">
        <f>BILANCA!E251</f>
        <v>7135118.0500000007</v>
      </c>
      <c r="J25" s="5"/>
      <c r="K25" s="5"/>
      <c r="L25" s="5"/>
      <c r="M25" s="5"/>
      <c r="N25" s="5"/>
      <c r="O25" s="5"/>
      <c r="P25" s="5"/>
      <c r="Q25" s="5"/>
      <c r="R25" s="5"/>
      <c r="S25" s="5"/>
      <c r="T25" s="5"/>
      <c r="U25" s="5"/>
      <c r="V25" s="5"/>
      <c r="W25" s="5"/>
    </row>
    <row r="26" spans="1:23" ht="48" x14ac:dyDescent="0.2">
      <c r="A26" s="200" t="s">
        <v>1986</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1989</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2996113.6799999997</v>
      </c>
      <c r="I30" s="275">
        <f>'RAS-funkcijski'!E114</f>
        <v>3480571.5300000003</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2996113.6799999997</v>
      </c>
      <c r="I31" s="275">
        <f>'RAS-funkcijski'!E141</f>
        <v>3480571.5300000003</v>
      </c>
      <c r="J31" s="5"/>
      <c r="K31" s="5"/>
      <c r="L31" s="5"/>
      <c r="M31" s="5"/>
      <c r="N31" s="5"/>
      <c r="O31" s="5"/>
      <c r="P31" s="5"/>
      <c r="Q31" s="5"/>
      <c r="R31" s="5"/>
      <c r="S31" s="5"/>
      <c r="T31" s="5"/>
      <c r="U31" s="5"/>
      <c r="V31" s="5"/>
      <c r="W31" s="5"/>
    </row>
    <row r="32" spans="1:23" ht="29.25" customHeight="1" x14ac:dyDescent="0.2">
      <c r="A32" s="200" t="s">
        <v>1986</v>
      </c>
      <c r="B32" s="331" t="s">
        <v>8</v>
      </c>
      <c r="C32" s="332"/>
      <c r="D32" s="332"/>
      <c r="E32" s="332"/>
      <c r="F32" s="333"/>
      <c r="G32" s="201" t="s">
        <v>9</v>
      </c>
      <c r="H32" s="265" t="s">
        <v>1990</v>
      </c>
      <c r="I32" s="266" t="s">
        <v>1991</v>
      </c>
      <c r="J32" s="5"/>
      <c r="K32" s="5"/>
      <c r="L32" s="5"/>
      <c r="M32" s="5"/>
      <c r="N32" s="5"/>
      <c r="O32" s="5"/>
      <c r="P32" s="5"/>
      <c r="Q32" s="5"/>
      <c r="R32" s="5"/>
      <c r="S32" s="5"/>
      <c r="T32" s="5"/>
      <c r="U32" s="5"/>
      <c r="V32" s="5"/>
      <c r="W32" s="5"/>
    </row>
    <row r="33" spans="1:23" ht="12.75" customHeight="1" x14ac:dyDescent="0.2">
      <c r="A33" s="351" t="s">
        <v>1980</v>
      </c>
      <c r="B33" s="348" t="str">
        <f>'P-VRIO'!B5</f>
        <v>Promjene u vrijednosti i obujmu imovine (šifre 91511+91512)</v>
      </c>
      <c r="C33" s="335"/>
      <c r="D33" s="335"/>
      <c r="E33" s="335"/>
      <c r="F33" s="336"/>
      <c r="G33" s="126" t="str">
        <f>'P-VRIO'!C5</f>
        <v>9151</v>
      </c>
      <c r="H33" s="275">
        <f>'P-VRIO'!D5</f>
        <v>806.25</v>
      </c>
      <c r="I33" s="275">
        <f>'P-VRIO'!E5</f>
        <v>137424.54999999999</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806.25</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31" t="s">
        <v>8</v>
      </c>
      <c r="C37" s="332"/>
      <c r="D37" s="332"/>
      <c r="E37" s="332"/>
      <c r="F37" s="333"/>
      <c r="G37" s="201" t="s">
        <v>9</v>
      </c>
      <c r="H37" s="265" t="s">
        <v>1987</v>
      </c>
      <c r="I37" s="266" t="s">
        <v>1950</v>
      </c>
      <c r="J37" s="5"/>
      <c r="K37" s="5"/>
      <c r="L37" s="5"/>
      <c r="M37" s="5"/>
      <c r="N37" s="5"/>
      <c r="O37" s="5"/>
      <c r="P37" s="5"/>
      <c r="Q37" s="5"/>
      <c r="R37" s="5"/>
      <c r="S37" s="5"/>
      <c r="T37" s="5"/>
      <c r="U37" s="5"/>
      <c r="V37" s="5"/>
      <c r="W37" s="5"/>
    </row>
    <row r="38" spans="1:23" ht="12.75" customHeight="1" x14ac:dyDescent="0.2">
      <c r="A38" s="351" t="s">
        <v>1981</v>
      </c>
      <c r="B38" s="334" t="str">
        <f>OBVEZE!B5</f>
        <v>Stanje obveza 1. siječnja (=stanju obveza iz Izvještaja o obvezama na 31. prosinca prethodne godine)</v>
      </c>
      <c r="C38" s="335"/>
      <c r="D38" s="335"/>
      <c r="E38" s="335"/>
      <c r="F38" s="336"/>
      <c r="G38" s="126" t="str">
        <f>OBVEZE!C5</f>
        <v>V001</v>
      </c>
      <c r="H38" s="275">
        <f>OBVEZE!D5</f>
        <v>229677.83</v>
      </c>
      <c r="I38" s="275" t="s">
        <v>1992</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1992</v>
      </c>
      <c r="I39" s="275">
        <f>OBVEZE!D44</f>
        <v>262188.23000000045</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1992</v>
      </c>
      <c r="I40" s="275">
        <f>OBVEZE!D45</f>
        <v>18</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1992</v>
      </c>
      <c r="I41" s="276">
        <f>OBVEZE!D104</f>
        <v>262170.23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1993</v>
      </c>
      <c r="F44" s="346"/>
      <c r="G44" s="229"/>
      <c r="H44" s="347" t="s">
        <v>1994</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4" zoomScaleNormal="100" workbookViewId="0">
      <selection activeCell="A744" sqref="A744:XFD74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3030402.58</v>
      </c>
      <c r="E6" s="60">
        <f>E7+E43+E49+E82+E106+E125+E134+E140</f>
        <v>3280806.31</v>
      </c>
      <c r="F6" s="45">
        <f t="shared" ref="F6:F132" si="0">IF(D6&lt;&gt;0,IF(E6/D6&gt;=100,"&gt;&gt;100",E6/D6*100),"-")</f>
        <v>108.26305163718544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2433593.54</v>
      </c>
      <c r="E49" s="60">
        <f>E50+E53+E58+E61+E64+E68+E71+E74+E77</f>
        <v>2588009.13</v>
      </c>
      <c r="F49" s="45">
        <f t="shared" si="0"/>
        <v>106.34516764866164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2388019.06</v>
      </c>
      <c r="E68" s="60">
        <f t="shared" si="11"/>
        <v>2502691.15</v>
      </c>
      <c r="F68" s="45">
        <f t="shared" si="0"/>
        <v>104.80197549177015</v>
      </c>
    </row>
    <row r="69" spans="1:6" ht="12.75" customHeight="1" x14ac:dyDescent="0.2">
      <c r="A69" s="63" t="s">
        <v>141</v>
      </c>
      <c r="B69" s="64" t="s">
        <v>142</v>
      </c>
      <c r="C69" s="247" t="s">
        <v>141</v>
      </c>
      <c r="D69" s="194">
        <v>2388019.06</v>
      </c>
      <c r="E69" s="194">
        <v>2502691.15</v>
      </c>
      <c r="F69" s="45">
        <f t="shared" si="0"/>
        <v>104.80197549177015</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3330.2</v>
      </c>
      <c r="F74" s="45" t="str">
        <f t="shared" si="0"/>
        <v>-</v>
      </c>
    </row>
    <row r="75" spans="1:6" ht="12.75" customHeight="1" x14ac:dyDescent="0.2">
      <c r="A75" s="63" t="s">
        <v>153</v>
      </c>
      <c r="B75" s="65" t="s">
        <v>154</v>
      </c>
      <c r="C75" s="247" t="s">
        <v>153</v>
      </c>
      <c r="D75" s="194">
        <v>0</v>
      </c>
      <c r="E75" s="194">
        <v>3330.2</v>
      </c>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45574.48</v>
      </c>
      <c r="E77" s="60">
        <f t="shared" si="14"/>
        <v>81987.78</v>
      </c>
      <c r="F77" s="45">
        <f t="shared" si="0"/>
        <v>179.89844316380569</v>
      </c>
    </row>
    <row r="78" spans="1:6" ht="12.75" customHeight="1" x14ac:dyDescent="0.2">
      <c r="A78" s="63">
        <v>6391</v>
      </c>
      <c r="B78" s="64" t="s">
        <v>159</v>
      </c>
      <c r="C78" s="247" t="s">
        <v>160</v>
      </c>
      <c r="D78" s="194">
        <v>264</v>
      </c>
      <c r="E78" s="194">
        <v>364</v>
      </c>
      <c r="F78" s="45">
        <f t="shared" si="0"/>
        <v>137.87878787878788</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45310.48</v>
      </c>
      <c r="E80" s="194">
        <v>81623.78</v>
      </c>
      <c r="F80" s="45">
        <f t="shared" si="0"/>
        <v>180.14326928339756</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0.03</v>
      </c>
      <c r="E82" s="60">
        <f t="shared" si="15"/>
        <v>0.04</v>
      </c>
      <c r="F82" s="45">
        <f t="shared" si="0"/>
        <v>133.33333333333334</v>
      </c>
    </row>
    <row r="83" spans="1:6" ht="12.75" customHeight="1" x14ac:dyDescent="0.2">
      <c r="A83" s="63">
        <v>641</v>
      </c>
      <c r="B83" s="64" t="s">
        <v>169</v>
      </c>
      <c r="C83" s="247" t="s">
        <v>170</v>
      </c>
      <c r="D83" s="60">
        <f t="shared" ref="D83:E83" si="16">SUM(D84:D90)</f>
        <v>0.03</v>
      </c>
      <c r="E83" s="60">
        <f t="shared" si="16"/>
        <v>0.04</v>
      </c>
      <c r="F83" s="45">
        <f t="shared" si="0"/>
        <v>133.33333333333334</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0.03</v>
      </c>
      <c r="E85" s="194">
        <v>0.04</v>
      </c>
      <c r="F85" s="45">
        <f t="shared" si="0"/>
        <v>133.33333333333334</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71635.240000000005</v>
      </c>
      <c r="E106" s="60">
        <f>E107+E112+E120+E124</f>
        <v>57683.23</v>
      </c>
      <c r="F106" s="45">
        <f t="shared" si="0"/>
        <v>80.523538414891888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71635.240000000005</v>
      </c>
      <c r="E112" s="60">
        <f t="shared" si="20"/>
        <v>57683.23</v>
      </c>
      <c r="F112" s="45">
        <f t="shared" si="0"/>
        <v>80.523538414891888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71635.240000000005</v>
      </c>
      <c r="E117" s="194">
        <v>57683.23</v>
      </c>
      <c r="F117" s="45">
        <f t="shared" si="0"/>
        <v>80.523538414891888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16879.36</v>
      </c>
      <c r="E125" s="60">
        <f t="shared" si="22"/>
        <v>24061.48</v>
      </c>
      <c r="F125" s="45">
        <f t="shared" si="0"/>
        <v>142.54971752483505</v>
      </c>
    </row>
    <row r="126" spans="1:6" ht="12.75" customHeight="1" x14ac:dyDescent="0.2">
      <c r="A126" s="63">
        <v>661</v>
      </c>
      <c r="B126" s="65" t="s">
        <v>255</v>
      </c>
      <c r="C126" s="247" t="s">
        <v>256</v>
      </c>
      <c r="D126" s="60">
        <f t="shared" ref="D126:E126" si="23">SUM(D127:D128)</f>
        <v>12210.02</v>
      </c>
      <c r="E126" s="60">
        <f t="shared" si="23"/>
        <v>17301.259999999998</v>
      </c>
      <c r="F126" s="45">
        <f t="shared" si="0"/>
        <v>141.69722899716788</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12210.02</v>
      </c>
      <c r="E128" s="194">
        <v>17301.259999999998</v>
      </c>
      <c r="F128" s="45">
        <f t="shared" si="0"/>
        <v>141.69722899716788</v>
      </c>
    </row>
    <row r="129" spans="1:6" ht="36" x14ac:dyDescent="0.2">
      <c r="A129" s="63">
        <v>663</v>
      </c>
      <c r="B129" s="182" t="s">
        <v>261</v>
      </c>
      <c r="C129" s="247" t="s">
        <v>262</v>
      </c>
      <c r="D129" s="60">
        <f t="shared" ref="D129:E129" si="24">SUM(D130:D133)</f>
        <v>4669.34</v>
      </c>
      <c r="E129" s="60">
        <f t="shared" si="24"/>
        <v>6760.22</v>
      </c>
      <c r="F129" s="45">
        <f t="shared" si="0"/>
        <v>144.77891950468376</v>
      </c>
    </row>
    <row r="130" spans="1:6" ht="12.75" customHeight="1" x14ac:dyDescent="0.2">
      <c r="A130" s="63">
        <v>6631</v>
      </c>
      <c r="B130" s="65" t="s">
        <v>263</v>
      </c>
      <c r="C130" s="247" t="s">
        <v>264</v>
      </c>
      <c r="D130" s="194">
        <v>4669.34</v>
      </c>
      <c r="E130" s="194">
        <v>6760.22</v>
      </c>
      <c r="F130" s="45">
        <f t="shared" si="0"/>
        <v>144.77891950468376</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508294.41000000003</v>
      </c>
      <c r="E134" s="60">
        <f t="shared" si="25"/>
        <v>611052.43000000005</v>
      </c>
      <c r="F134" s="45">
        <f t="shared" ref="F134:F229" si="26">IF(D134&lt;&gt;0,IF(E134/D134&gt;=100,"&gt;&gt;100",E134/D134*100),"-")</f>
        <v>120.21624042648827</v>
      </c>
    </row>
    <row r="135" spans="1:6" ht="24" x14ac:dyDescent="0.2">
      <c r="A135" s="63">
        <v>671</v>
      </c>
      <c r="B135" s="182" t="s">
        <v>273</v>
      </c>
      <c r="C135" s="247" t="s">
        <v>274</v>
      </c>
      <c r="D135" s="60">
        <f t="shared" ref="D135:E135" si="27">SUM(D136:D138)</f>
        <v>508294.41000000003</v>
      </c>
      <c r="E135" s="60">
        <f t="shared" si="27"/>
        <v>611052.43000000005</v>
      </c>
      <c r="F135" s="45">
        <f t="shared" si="26"/>
        <v>120.21624042648827</v>
      </c>
    </row>
    <row r="136" spans="1:6" ht="12.75" customHeight="1" x14ac:dyDescent="0.2">
      <c r="A136" s="63">
        <v>6711</v>
      </c>
      <c r="B136" s="65" t="s">
        <v>275</v>
      </c>
      <c r="C136" s="247" t="s">
        <v>276</v>
      </c>
      <c r="D136" s="194">
        <v>487712.53</v>
      </c>
      <c r="E136" s="194">
        <v>597999.81000000006</v>
      </c>
      <c r="F136" s="45">
        <f t="shared" si="26"/>
        <v>122.61317337899848</v>
      </c>
    </row>
    <row r="137" spans="1:6" ht="24" x14ac:dyDescent="0.2">
      <c r="A137" s="63">
        <v>6712</v>
      </c>
      <c r="B137" s="182" t="s">
        <v>277</v>
      </c>
      <c r="C137" s="247" t="s">
        <v>278</v>
      </c>
      <c r="D137" s="194">
        <v>20581.88</v>
      </c>
      <c r="E137" s="194">
        <v>13052.62</v>
      </c>
      <c r="F137" s="45">
        <f t="shared" si="26"/>
        <v>63.418016235640287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2969607.9499999997</v>
      </c>
      <c r="E152" s="60">
        <f>E153+E164+E202+E221+E230+E262+E273</f>
        <v>3458561.8499999996</v>
      </c>
      <c r="F152" s="45">
        <f t="shared" si="26"/>
        <v>116.46526774687547</v>
      </c>
    </row>
    <row r="153" spans="1:6" ht="12.75" customHeight="1" x14ac:dyDescent="0.2">
      <c r="A153" s="63">
        <v>31</v>
      </c>
      <c r="B153" s="64" t="s">
        <v>308</v>
      </c>
      <c r="C153" s="247" t="s">
        <v>3</v>
      </c>
      <c r="D153" s="60">
        <f t="shared" ref="D153:E153" si="30">D154+D159+D160</f>
        <v>2376706.7999999998</v>
      </c>
      <c r="E153" s="60">
        <f t="shared" si="30"/>
        <v>2823430.82</v>
      </c>
      <c r="F153" s="45">
        <f t="shared" si="26"/>
        <v>118.79592468031817</v>
      </c>
    </row>
    <row r="154" spans="1:6" ht="12.75" customHeight="1" x14ac:dyDescent="0.2">
      <c r="A154" s="63">
        <v>311</v>
      </c>
      <c r="B154" s="64" t="s">
        <v>309</v>
      </c>
      <c r="C154" s="247" t="s">
        <v>310</v>
      </c>
      <c r="D154" s="60">
        <f t="shared" ref="D154:E154" si="31">SUM(D155:D158)</f>
        <v>1957721.53</v>
      </c>
      <c r="E154" s="60">
        <f t="shared" si="31"/>
        <v>2345733.88</v>
      </c>
      <c r="F154" s="45">
        <f t="shared" si="26"/>
        <v>119.8195884375854</v>
      </c>
    </row>
    <row r="155" spans="1:6" ht="12.75" customHeight="1" x14ac:dyDescent="0.2">
      <c r="A155" s="63">
        <v>3111</v>
      </c>
      <c r="B155" s="64" t="s">
        <v>311</v>
      </c>
      <c r="C155" s="247" t="s">
        <v>312</v>
      </c>
      <c r="D155" s="194">
        <v>1830127</v>
      </c>
      <c r="E155" s="194">
        <v>2181031.65</v>
      </c>
      <c r="F155" s="45">
        <f t="shared" si="26"/>
        <v>119.17378684648661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68975.11</v>
      </c>
      <c r="E157" s="194">
        <v>89378.05</v>
      </c>
      <c r="F157" s="45">
        <f t="shared" si="26"/>
        <v>129.58014854923755</v>
      </c>
    </row>
    <row r="158" spans="1:6" ht="12.75" customHeight="1" x14ac:dyDescent="0.2">
      <c r="A158" s="63">
        <v>3114</v>
      </c>
      <c r="B158" s="65" t="s">
        <v>317</v>
      </c>
      <c r="C158" s="247" t="s">
        <v>318</v>
      </c>
      <c r="D158" s="194">
        <v>58619.42</v>
      </c>
      <c r="E158" s="194">
        <v>75324.179999999993</v>
      </c>
      <c r="F158" s="45">
        <f t="shared" si="26"/>
        <v>128.49697250501623</v>
      </c>
    </row>
    <row r="159" spans="1:6" ht="12.75" customHeight="1" x14ac:dyDescent="0.2">
      <c r="A159" s="63">
        <v>312</v>
      </c>
      <c r="B159" s="65" t="s">
        <v>319</v>
      </c>
      <c r="C159" s="247" t="s">
        <v>320</v>
      </c>
      <c r="D159" s="194">
        <v>95885.440000000002</v>
      </c>
      <c r="E159" s="194">
        <v>90611.64</v>
      </c>
      <c r="F159" s="45">
        <f t="shared" si="26"/>
        <v>94.499894874550293</v>
      </c>
    </row>
    <row r="160" spans="1:6" ht="12.75" customHeight="1" x14ac:dyDescent="0.2">
      <c r="A160" s="63">
        <v>313</v>
      </c>
      <c r="B160" s="65" t="s">
        <v>321</v>
      </c>
      <c r="C160" s="247" t="s">
        <v>322</v>
      </c>
      <c r="D160" s="60">
        <f t="shared" ref="D160:E160" si="32">SUM(D161:D163)</f>
        <v>323099.83</v>
      </c>
      <c r="E160" s="60">
        <f t="shared" si="32"/>
        <v>387085.3</v>
      </c>
      <c r="F160" s="45">
        <f t="shared" si="26"/>
        <v>119.80362230459853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323056.89</v>
      </c>
      <c r="E162" s="194">
        <v>387063.36</v>
      </c>
      <c r="F162" s="45">
        <f t="shared" si="26"/>
        <v>119.81275496089867</v>
      </c>
    </row>
    <row r="163" spans="1:6" ht="12.75" customHeight="1" x14ac:dyDescent="0.2">
      <c r="A163" s="63">
        <v>3133</v>
      </c>
      <c r="B163" s="64" t="s">
        <v>327</v>
      </c>
      <c r="C163" s="247" t="s">
        <v>328</v>
      </c>
      <c r="D163" s="194">
        <v>42.94</v>
      </c>
      <c r="E163" s="194">
        <v>21.94</v>
      </c>
      <c r="F163" s="45">
        <f t="shared" si="26"/>
        <v>51.094550535631122</v>
      </c>
    </row>
    <row r="164" spans="1:6" ht="12.75" customHeight="1" x14ac:dyDescent="0.2">
      <c r="A164" s="70">
        <v>32</v>
      </c>
      <c r="B164" s="65" t="s">
        <v>329</v>
      </c>
      <c r="C164" s="247" t="s">
        <v>330</v>
      </c>
      <c r="D164" s="60">
        <f>D165+D170+D178+D188+D189+D194</f>
        <v>461150.17000000004</v>
      </c>
      <c r="E164" s="60">
        <f>E165+E170+E178+E188+E189+E194</f>
        <v>515779.02999999997</v>
      </c>
      <c r="F164" s="45">
        <f t="shared" si="26"/>
        <v>111.84621920447302</v>
      </c>
    </row>
    <row r="165" spans="1:6" ht="12.75" customHeight="1" x14ac:dyDescent="0.2">
      <c r="A165" s="63">
        <v>321</v>
      </c>
      <c r="B165" s="64" t="s">
        <v>331</v>
      </c>
      <c r="C165" s="247" t="s">
        <v>332</v>
      </c>
      <c r="D165" s="60">
        <f t="shared" ref="D165:E165" si="33">SUM(D166:D169)</f>
        <v>48759.020000000004</v>
      </c>
      <c r="E165" s="60">
        <f t="shared" si="33"/>
        <v>57670.03</v>
      </c>
      <c r="F165" s="45">
        <f t="shared" si="26"/>
        <v>118.27561341470766</v>
      </c>
    </row>
    <row r="166" spans="1:6" ht="12.75" customHeight="1" x14ac:dyDescent="0.2">
      <c r="A166" s="63">
        <v>3211</v>
      </c>
      <c r="B166" s="64" t="s">
        <v>333</v>
      </c>
      <c r="C166" s="247" t="s">
        <v>334</v>
      </c>
      <c r="D166" s="194">
        <v>10903.32</v>
      </c>
      <c r="E166" s="194">
        <v>14129.04</v>
      </c>
      <c r="F166" s="45">
        <f t="shared" si="26"/>
        <v>129.58475033292615</v>
      </c>
    </row>
    <row r="167" spans="1:6" ht="12.75" customHeight="1" x14ac:dyDescent="0.2">
      <c r="A167" s="63">
        <v>3212</v>
      </c>
      <c r="B167" s="64" t="s">
        <v>335</v>
      </c>
      <c r="C167" s="247" t="s">
        <v>336</v>
      </c>
      <c r="D167" s="194">
        <v>35223.300000000003</v>
      </c>
      <c r="E167" s="194">
        <v>41366.99</v>
      </c>
      <c r="F167" s="45">
        <f t="shared" si="26"/>
        <v>117.44211927899997</v>
      </c>
    </row>
    <row r="168" spans="1:6" ht="12.75" customHeight="1" x14ac:dyDescent="0.2">
      <c r="A168" s="63">
        <v>3213</v>
      </c>
      <c r="B168" s="64" t="s">
        <v>337</v>
      </c>
      <c r="C168" s="247" t="s">
        <v>338</v>
      </c>
      <c r="D168" s="194">
        <v>2049.86</v>
      </c>
      <c r="E168" s="194">
        <v>1733</v>
      </c>
      <c r="F168" s="45">
        <f t="shared" si="26"/>
        <v>84.542358990370076</v>
      </c>
    </row>
    <row r="169" spans="1:6" ht="12.75" customHeight="1" x14ac:dyDescent="0.2">
      <c r="A169" s="63">
        <v>3214</v>
      </c>
      <c r="B169" s="64" t="s">
        <v>339</v>
      </c>
      <c r="C169" s="247" t="s">
        <v>340</v>
      </c>
      <c r="D169" s="194">
        <v>582.54</v>
      </c>
      <c r="E169" s="194">
        <v>441</v>
      </c>
      <c r="F169" s="45">
        <f t="shared" si="26"/>
        <v>75.702956020187457</v>
      </c>
    </row>
    <row r="170" spans="1:6" ht="12.75" customHeight="1" x14ac:dyDescent="0.2">
      <c r="A170" s="63">
        <v>322</v>
      </c>
      <c r="B170" s="64" t="s">
        <v>341</v>
      </c>
      <c r="C170" s="247" t="s">
        <v>342</v>
      </c>
      <c r="D170" s="60">
        <f t="shared" ref="D170:E170" si="34">SUM(D171:D177)</f>
        <v>246567.62</v>
      </c>
      <c r="E170" s="60">
        <f t="shared" si="34"/>
        <v>277259.45</v>
      </c>
      <c r="F170" s="45">
        <f t="shared" si="26"/>
        <v>112.44763201267061</v>
      </c>
    </row>
    <row r="171" spans="1:6" ht="12.75" customHeight="1" x14ac:dyDescent="0.2">
      <c r="A171" s="63">
        <v>3221</v>
      </c>
      <c r="B171" s="64" t="s">
        <v>343</v>
      </c>
      <c r="C171" s="247" t="s">
        <v>344</v>
      </c>
      <c r="D171" s="194">
        <v>16939.09</v>
      </c>
      <c r="E171" s="194">
        <v>22258.58</v>
      </c>
      <c r="F171" s="45">
        <f t="shared" si="26"/>
        <v>131.40363502407746</v>
      </c>
    </row>
    <row r="172" spans="1:6" ht="12.75" customHeight="1" x14ac:dyDescent="0.2">
      <c r="A172" s="63">
        <v>3222</v>
      </c>
      <c r="B172" s="64" t="s">
        <v>345</v>
      </c>
      <c r="C172" s="247" t="s">
        <v>346</v>
      </c>
      <c r="D172" s="194">
        <v>164318.9</v>
      </c>
      <c r="E172" s="194">
        <v>184651.89</v>
      </c>
      <c r="F172" s="45">
        <f t="shared" si="26"/>
        <v>112.3741030398816</v>
      </c>
    </row>
    <row r="173" spans="1:6" ht="12.75" customHeight="1" x14ac:dyDescent="0.2">
      <c r="A173" s="63">
        <v>3223</v>
      </c>
      <c r="B173" s="65" t="s">
        <v>347</v>
      </c>
      <c r="C173" s="247" t="s">
        <v>348</v>
      </c>
      <c r="D173" s="194">
        <v>61278.57</v>
      </c>
      <c r="E173" s="194">
        <v>61834.84</v>
      </c>
      <c r="F173" s="45">
        <f t="shared" si="26"/>
        <v>100.90777248881624</v>
      </c>
    </row>
    <row r="174" spans="1:6" ht="12.75" customHeight="1" x14ac:dyDescent="0.2">
      <c r="A174" s="63">
        <v>3224</v>
      </c>
      <c r="B174" s="65" t="s">
        <v>349</v>
      </c>
      <c r="C174" s="247" t="s">
        <v>350</v>
      </c>
      <c r="D174" s="194">
        <v>1508.01</v>
      </c>
      <c r="E174" s="194">
        <v>4002.62</v>
      </c>
      <c r="F174" s="45">
        <f t="shared" si="26"/>
        <v>265.42396933707334</v>
      </c>
    </row>
    <row r="175" spans="1:6" ht="12.75" customHeight="1" x14ac:dyDescent="0.2">
      <c r="A175" s="63">
        <v>3225</v>
      </c>
      <c r="B175" s="65" t="s">
        <v>351</v>
      </c>
      <c r="C175" s="247" t="s">
        <v>352</v>
      </c>
      <c r="D175" s="194">
        <v>724.18</v>
      </c>
      <c r="E175" s="194">
        <v>1952.54</v>
      </c>
      <c r="F175" s="45">
        <f t="shared" si="26"/>
        <v>269.62081250517826</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1798.87</v>
      </c>
      <c r="E177" s="194">
        <v>2558.98</v>
      </c>
      <c r="F177" s="45">
        <f t="shared" si="26"/>
        <v>142.25485999544159</v>
      </c>
    </row>
    <row r="178" spans="1:6" ht="12.75" customHeight="1" x14ac:dyDescent="0.2">
      <c r="A178" s="63">
        <v>323</v>
      </c>
      <c r="B178" s="65" t="s">
        <v>357</v>
      </c>
      <c r="C178" s="247" t="s">
        <v>358</v>
      </c>
      <c r="D178" s="60">
        <f t="shared" ref="D178:E178" si="35">SUM(D179:D187)</f>
        <v>128264.03000000003</v>
      </c>
      <c r="E178" s="60">
        <f t="shared" si="35"/>
        <v>150125.32</v>
      </c>
      <c r="F178" s="45">
        <f t="shared" si="26"/>
        <v>117.04397561810585</v>
      </c>
    </row>
    <row r="179" spans="1:6" ht="12.75" customHeight="1" x14ac:dyDescent="0.2">
      <c r="A179" s="63">
        <v>3231</v>
      </c>
      <c r="B179" s="65" t="s">
        <v>359</v>
      </c>
      <c r="C179" s="247" t="s">
        <v>360</v>
      </c>
      <c r="D179" s="194">
        <v>37979.65</v>
      </c>
      <c r="E179" s="194">
        <v>66163.06</v>
      </c>
      <c r="F179" s="45">
        <f t="shared" si="26"/>
        <v>174.20660801244875</v>
      </c>
    </row>
    <row r="180" spans="1:6" ht="12.75" customHeight="1" x14ac:dyDescent="0.2">
      <c r="A180" s="63">
        <v>3232</v>
      </c>
      <c r="B180" s="65" t="s">
        <v>361</v>
      </c>
      <c r="C180" s="247" t="s">
        <v>362</v>
      </c>
      <c r="D180" s="194">
        <v>60912.73</v>
      </c>
      <c r="E180" s="194">
        <v>36218.67</v>
      </c>
      <c r="F180" s="45">
        <f t="shared" si="26"/>
        <v>59.459935550417775</v>
      </c>
    </row>
    <row r="181" spans="1:6" ht="12.75" customHeight="1" x14ac:dyDescent="0.2">
      <c r="A181" s="63">
        <v>3233</v>
      </c>
      <c r="B181" s="65" t="s">
        <v>363</v>
      </c>
      <c r="C181" s="247" t="s">
        <v>364</v>
      </c>
      <c r="D181" s="194">
        <v>1084.8800000000001</v>
      </c>
      <c r="E181" s="194">
        <v>254.88</v>
      </c>
      <c r="F181" s="45">
        <f t="shared" si="26"/>
        <v>23.493842636973671</v>
      </c>
    </row>
    <row r="182" spans="1:6" ht="12.75" customHeight="1" x14ac:dyDescent="0.2">
      <c r="A182" s="63">
        <v>3234</v>
      </c>
      <c r="B182" s="65" t="s">
        <v>365</v>
      </c>
      <c r="C182" s="247" t="s">
        <v>366</v>
      </c>
      <c r="D182" s="194">
        <v>12461.04</v>
      </c>
      <c r="E182" s="194">
        <v>10016.94</v>
      </c>
      <c r="F182" s="45">
        <f t="shared" si="26"/>
        <v>80.386067294543622</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6162.61</v>
      </c>
      <c r="E184" s="194">
        <v>8756.36</v>
      </c>
      <c r="F184" s="45">
        <f t="shared" si="26"/>
        <v>142.08849821747606</v>
      </c>
    </row>
    <row r="185" spans="1:6" ht="12.75" customHeight="1" x14ac:dyDescent="0.2">
      <c r="A185" s="63">
        <v>3237</v>
      </c>
      <c r="B185" s="64" t="s">
        <v>371</v>
      </c>
      <c r="C185" s="247" t="s">
        <v>372</v>
      </c>
      <c r="D185" s="194">
        <v>3108.91</v>
      </c>
      <c r="E185" s="194">
        <v>1706.09</v>
      </c>
      <c r="F185" s="45">
        <f t="shared" si="26"/>
        <v>54.877432926652745</v>
      </c>
    </row>
    <row r="186" spans="1:6" ht="12.75" customHeight="1" x14ac:dyDescent="0.2">
      <c r="A186" s="63">
        <v>3238</v>
      </c>
      <c r="B186" s="64" t="s">
        <v>373</v>
      </c>
      <c r="C186" s="247" t="s">
        <v>374</v>
      </c>
      <c r="D186" s="194">
        <v>4222.5200000000004</v>
      </c>
      <c r="E186" s="194">
        <v>3811.68</v>
      </c>
      <c r="F186" s="45">
        <f t="shared" si="26"/>
        <v>90.270265149721013</v>
      </c>
    </row>
    <row r="187" spans="1:6" ht="12.75" customHeight="1" x14ac:dyDescent="0.2">
      <c r="A187" s="63">
        <v>3239</v>
      </c>
      <c r="B187" s="64" t="s">
        <v>375</v>
      </c>
      <c r="C187" s="247" t="s">
        <v>376</v>
      </c>
      <c r="D187" s="194">
        <v>2331.69</v>
      </c>
      <c r="E187" s="194">
        <v>23197.64</v>
      </c>
      <c r="F187" s="45">
        <f t="shared" si="26"/>
        <v>994.88525490095162</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37559.5</v>
      </c>
      <c r="E194" s="60">
        <f t="shared" si="36"/>
        <v>30724.23</v>
      </c>
      <c r="F194" s="45">
        <f t="shared" si="26"/>
        <v>81.801488305222378</v>
      </c>
    </row>
    <row r="195" spans="1:6" ht="12.75" customHeight="1" x14ac:dyDescent="0.2">
      <c r="A195" s="63">
        <v>3291</v>
      </c>
      <c r="B195" s="183" t="s">
        <v>391</v>
      </c>
      <c r="C195" s="247" t="s">
        <v>392</v>
      </c>
      <c r="D195" s="194">
        <v>4980.4799999999996</v>
      </c>
      <c r="E195" s="194">
        <v>3190.38</v>
      </c>
      <c r="F195" s="45">
        <f t="shared" si="26"/>
        <v>64.057681187355442</v>
      </c>
    </row>
    <row r="196" spans="1:6" ht="12.75" customHeight="1" x14ac:dyDescent="0.2">
      <c r="A196" s="63">
        <v>3292</v>
      </c>
      <c r="B196" s="64" t="s">
        <v>393</v>
      </c>
      <c r="C196" s="247" t="s">
        <v>394</v>
      </c>
      <c r="D196" s="194">
        <v>0</v>
      </c>
      <c r="E196" s="194">
        <v>4404.09</v>
      </c>
      <c r="F196" s="45" t="str">
        <f t="shared" si="26"/>
        <v>-</v>
      </c>
    </row>
    <row r="197" spans="1:6" ht="12.75" customHeight="1" x14ac:dyDescent="0.2">
      <c r="A197" s="63">
        <v>3293</v>
      </c>
      <c r="B197" s="64" t="s">
        <v>395</v>
      </c>
      <c r="C197" s="247" t="s">
        <v>396</v>
      </c>
      <c r="D197" s="194">
        <v>31.82</v>
      </c>
      <c r="E197" s="194"/>
      <c r="F197" s="45">
        <f t="shared" si="26"/>
        <v>0</v>
      </c>
    </row>
    <row r="198" spans="1:6" ht="12.75" customHeight="1" x14ac:dyDescent="0.2">
      <c r="A198" s="63">
        <v>3294</v>
      </c>
      <c r="B198" s="64" t="s">
        <v>397</v>
      </c>
      <c r="C198" s="247" t="s">
        <v>398</v>
      </c>
      <c r="D198" s="194">
        <v>470.25</v>
      </c>
      <c r="E198" s="194">
        <v>555</v>
      </c>
      <c r="F198" s="45">
        <f t="shared" si="26"/>
        <v>118.02232854864434</v>
      </c>
    </row>
    <row r="199" spans="1:6" ht="12.75" customHeight="1" x14ac:dyDescent="0.2">
      <c r="A199" s="63">
        <v>3295</v>
      </c>
      <c r="B199" s="64" t="s">
        <v>399</v>
      </c>
      <c r="C199" s="247" t="s">
        <v>400</v>
      </c>
      <c r="D199" s="194">
        <v>6328.93</v>
      </c>
      <c r="E199" s="194">
        <v>7587.53</v>
      </c>
      <c r="F199" s="45">
        <f t="shared" si="26"/>
        <v>119.88645790046657</v>
      </c>
    </row>
    <row r="200" spans="1:6" ht="12.75" customHeight="1" x14ac:dyDescent="0.2">
      <c r="A200" s="63" t="s">
        <v>401</v>
      </c>
      <c r="B200" s="64" t="s">
        <v>402</v>
      </c>
      <c r="C200" s="247" t="s">
        <v>401</v>
      </c>
      <c r="D200" s="194">
        <v>3359.22</v>
      </c>
      <c r="E200" s="194">
        <v>2169.39</v>
      </c>
      <c r="F200" s="45">
        <f t="shared" si="26"/>
        <v>64.580170396699231</v>
      </c>
    </row>
    <row r="201" spans="1:6" ht="12.75" customHeight="1" x14ac:dyDescent="0.2">
      <c r="A201" s="63">
        <v>3299</v>
      </c>
      <c r="B201" s="64" t="s">
        <v>403</v>
      </c>
      <c r="C201" s="247" t="s">
        <v>404</v>
      </c>
      <c r="D201" s="194">
        <v>22388.799999999999</v>
      </c>
      <c r="E201" s="194">
        <v>12817.84</v>
      </c>
      <c r="F201" s="45">
        <f t="shared" si="26"/>
        <v>57.25112556278139</v>
      </c>
    </row>
    <row r="202" spans="1:6" ht="12.75" customHeight="1" x14ac:dyDescent="0.2">
      <c r="A202" s="63">
        <v>34</v>
      </c>
      <c r="B202" s="183" t="s">
        <v>405</v>
      </c>
      <c r="C202" s="247" t="s">
        <v>406</v>
      </c>
      <c r="D202" s="60">
        <f t="shared" ref="D202:E202" si="37">D203+D208+D216</f>
        <v>4615.8899999999994</v>
      </c>
      <c r="E202" s="60">
        <f t="shared" si="37"/>
        <v>3297.37</v>
      </c>
      <c r="F202" s="45">
        <f t="shared" si="26"/>
        <v>71.435194512867511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4615.8899999999994</v>
      </c>
      <c r="E216" s="60">
        <f t="shared" si="40"/>
        <v>3297.37</v>
      </c>
      <c r="F216" s="45">
        <f t="shared" si="26"/>
        <v>71.435194512867511</v>
      </c>
    </row>
    <row r="217" spans="1:6" ht="12.75" customHeight="1" x14ac:dyDescent="0.2">
      <c r="A217" s="63">
        <v>3431</v>
      </c>
      <c r="B217" s="182" t="s">
        <v>435</v>
      </c>
      <c r="C217" s="247" t="s">
        <v>436</v>
      </c>
      <c r="D217" s="194">
        <v>1802</v>
      </c>
      <c r="E217" s="194">
        <v>1788.12</v>
      </c>
      <c r="F217" s="45">
        <f t="shared" si="26"/>
        <v>99.229744728079908</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2813.89</v>
      </c>
      <c r="E219" s="194">
        <v>1509.25</v>
      </c>
      <c r="F219" s="45">
        <f t="shared" si="26"/>
        <v>53.635714260330005</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125863.4</v>
      </c>
      <c r="E262" s="60">
        <f t="shared" si="55"/>
        <v>114021.34</v>
      </c>
      <c r="F262" s="45">
        <f t="shared" ref="F262:F268" si="56">IF(D262&lt;&gt;0,IF(E262/D262&gt;=100,"&gt;&gt;100",E262/D262*100),"-")</f>
        <v>90.591339499806935</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125863.4</v>
      </c>
      <c r="E269" s="60">
        <f t="shared" si="58"/>
        <v>114021.34</v>
      </c>
      <c r="F269" s="45">
        <f t="shared" ref="F269:F272" si="59">IF(D269&lt;&gt;0,IF(E269/D269&gt;=100,"&gt;&gt;100",E269/D269*100),"-")</f>
        <v>90.591339499806935</v>
      </c>
    </row>
    <row r="270" spans="1:6" ht="12.75" customHeight="1" x14ac:dyDescent="0.2">
      <c r="A270" s="63">
        <v>3721</v>
      </c>
      <c r="B270" s="65" t="s">
        <v>532</v>
      </c>
      <c r="C270" s="247" t="s">
        <v>533</v>
      </c>
      <c r="D270" s="194">
        <v>340</v>
      </c>
      <c r="E270" s="194"/>
      <c r="F270" s="45">
        <f t="shared" si="59"/>
        <v>0</v>
      </c>
    </row>
    <row r="271" spans="1:6" ht="12.75" customHeight="1" x14ac:dyDescent="0.2">
      <c r="A271" s="63">
        <v>3722</v>
      </c>
      <c r="B271" s="65" t="s">
        <v>534</v>
      </c>
      <c r="C271" s="247" t="s">
        <v>535</v>
      </c>
      <c r="D271" s="194">
        <v>125523.4</v>
      </c>
      <c r="E271" s="194">
        <v>114021.34</v>
      </c>
      <c r="F271" s="45">
        <f t="shared" si="59"/>
        <v>90.836720483989438</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1271.69</v>
      </c>
      <c r="E273" s="60">
        <f t="shared" si="60"/>
        <v>2033.29</v>
      </c>
      <c r="F273" s="45">
        <f t="shared" ref="F273:F277" si="61">IF(D273&lt;&gt;0,IF(E273/D273&gt;=100,"&gt;&gt;100",E273/D273*100),"-")</f>
        <v>159.88880937964441</v>
      </c>
    </row>
    <row r="274" spans="1:6" ht="12.75" customHeight="1" x14ac:dyDescent="0.2">
      <c r="A274" s="63">
        <v>381</v>
      </c>
      <c r="B274" s="64" t="s">
        <v>540</v>
      </c>
      <c r="C274" s="247" t="s">
        <v>541</v>
      </c>
      <c r="D274" s="60">
        <f t="shared" ref="D274:E274" si="62">SUM(D275:D277)</f>
        <v>1271.69</v>
      </c>
      <c r="E274" s="60">
        <f t="shared" si="62"/>
        <v>2033.29</v>
      </c>
      <c r="F274" s="45">
        <f t="shared" si="61"/>
        <v>159.88880937964441</v>
      </c>
    </row>
    <row r="275" spans="1:6" ht="12.75" customHeight="1" x14ac:dyDescent="0.2">
      <c r="A275" s="63">
        <v>3811</v>
      </c>
      <c r="B275" s="64" t="s">
        <v>542</v>
      </c>
      <c r="C275" s="247" t="s">
        <v>543</v>
      </c>
      <c r="D275" s="194">
        <v>687.19</v>
      </c>
      <c r="E275" s="194"/>
      <c r="F275" s="45">
        <f t="shared" si="61"/>
        <v>0</v>
      </c>
    </row>
    <row r="276" spans="1:6" ht="12.75" customHeight="1" x14ac:dyDescent="0.2">
      <c r="A276" s="63">
        <v>3812</v>
      </c>
      <c r="B276" s="64" t="s">
        <v>544</v>
      </c>
      <c r="C276" s="247" t="s">
        <v>545</v>
      </c>
      <c r="D276" s="194">
        <v>584.5</v>
      </c>
      <c r="E276" s="194">
        <v>2033.29</v>
      </c>
      <c r="F276" s="45">
        <f t="shared" si="61"/>
        <v>347.8682634730539</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2969607.9499999997</v>
      </c>
      <c r="E299" s="60">
        <f>E152-E297+E298</f>
        <v>3458561.8499999996</v>
      </c>
      <c r="F299" s="45">
        <f t="shared" si="68"/>
        <v>116.46526774687547</v>
      </c>
    </row>
    <row r="300" spans="1:6" ht="12.75" customHeight="1" x14ac:dyDescent="0.2">
      <c r="A300" s="63" t="s">
        <v>581</v>
      </c>
      <c r="B300" s="64" t="s">
        <v>592</v>
      </c>
      <c r="C300" s="247" t="s">
        <v>593</v>
      </c>
      <c r="D300" s="60">
        <f>IF(D6&gt;=D299,D6-D299,0)</f>
        <v>60794.630000000354</v>
      </c>
      <c r="E300" s="60">
        <f>IF(E6&gt;=E299,E6-E299,0)</f>
        <v>0</v>
      </c>
      <c r="F300" s="45">
        <f t="shared" si="68"/>
        <v>0</v>
      </c>
    </row>
    <row r="301" spans="1:6" ht="12.75" customHeight="1" x14ac:dyDescent="0.2">
      <c r="A301" s="63" t="s">
        <v>581</v>
      </c>
      <c r="B301" s="64" t="s">
        <v>594</v>
      </c>
      <c r="C301" s="247" t="s">
        <v>595</v>
      </c>
      <c r="D301" s="60">
        <f>IF(D299&gt;=D6,D299-D6,0)</f>
        <v>0</v>
      </c>
      <c r="E301" s="60">
        <f>IF(E299&gt;=E6,E299-E6,0)</f>
        <v>177755.53999999957</v>
      </c>
      <c r="F301" s="45" t="str">
        <f t="shared" si="68"/>
        <v>-</v>
      </c>
    </row>
    <row r="302" spans="1:6" ht="12.75" customHeight="1" x14ac:dyDescent="0.2">
      <c r="A302" s="63">
        <v>92211</v>
      </c>
      <c r="B302" s="64" t="s">
        <v>596</v>
      </c>
      <c r="C302" s="247" t="s">
        <v>597</v>
      </c>
      <c r="D302" s="194">
        <v>9068.2199999999993</v>
      </c>
      <c r="E302" s="194">
        <v>43357.120000000003</v>
      </c>
      <c r="F302" s="45">
        <f t="shared" si="68"/>
        <v>478.12161592903573</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12240.03</v>
      </c>
      <c r="E304" s="194">
        <v>204806.26</v>
      </c>
      <c r="F304" s="45">
        <f t="shared" si="68"/>
        <v>1673.2496570678341</v>
      </c>
    </row>
    <row r="305" spans="1:6" ht="12" x14ac:dyDescent="0.2">
      <c r="A305" s="63">
        <v>9661</v>
      </c>
      <c r="B305" s="220" t="s">
        <v>602</v>
      </c>
      <c r="C305" s="247" t="s">
        <v>603</v>
      </c>
      <c r="D305" s="194">
        <v>10536.27</v>
      </c>
      <c r="E305" s="194">
        <v>319.05</v>
      </c>
      <c r="F305" s="45">
        <f t="shared" si="68"/>
        <v>3.0281114663918065</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26505.73</v>
      </c>
      <c r="E360" s="60">
        <f t="shared" si="86"/>
        <v>22009.68</v>
      </c>
      <c r="F360" s="45">
        <f t="shared" si="72"/>
        <v>83.037441338155944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26505.73</v>
      </c>
      <c r="E373" s="60">
        <f t="shared" si="90"/>
        <v>22009.68</v>
      </c>
      <c r="F373" s="45">
        <f t="shared" si="72"/>
        <v>83.037441338155944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23424.57</v>
      </c>
      <c r="E379" s="60">
        <f t="shared" si="92"/>
        <v>18905.560000000001</v>
      </c>
      <c r="F379" s="45">
        <f t="shared" si="72"/>
        <v>80.708247792809004</v>
      </c>
    </row>
    <row r="380" spans="1:6" ht="12.75" customHeight="1" x14ac:dyDescent="0.2">
      <c r="A380" s="63">
        <v>4221</v>
      </c>
      <c r="B380" s="64" t="s">
        <v>647</v>
      </c>
      <c r="C380" s="247" t="s">
        <v>739</v>
      </c>
      <c r="D380" s="194">
        <v>3841.89</v>
      </c>
      <c r="E380" s="194">
        <v>7082.96</v>
      </c>
      <c r="F380" s="45">
        <f t="shared" si="72"/>
        <v>184.36134298483299</v>
      </c>
    </row>
    <row r="381" spans="1:6" ht="12.75" customHeight="1" x14ac:dyDescent="0.2">
      <c r="A381" s="63">
        <v>4222</v>
      </c>
      <c r="B381" s="64" t="s">
        <v>740</v>
      </c>
      <c r="C381" s="247" t="s">
        <v>741</v>
      </c>
      <c r="D381" s="194">
        <v>0</v>
      </c>
      <c r="E381" s="194">
        <v>3308.76</v>
      </c>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19582.68</v>
      </c>
      <c r="E386" s="194">
        <v>8513.84</v>
      </c>
      <c r="F386" s="45">
        <f t="shared" si="72"/>
        <v>43.476378105550417</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3081.16</v>
      </c>
      <c r="E393" s="60">
        <f t="shared" si="94"/>
        <v>3104.12</v>
      </c>
      <c r="F393" s="45">
        <f t="shared" si="72"/>
        <v>100.74517389554583</v>
      </c>
    </row>
    <row r="394" spans="1:6" ht="12.75" customHeight="1" x14ac:dyDescent="0.2">
      <c r="A394" s="63">
        <v>4241</v>
      </c>
      <c r="B394" s="64" t="s">
        <v>756</v>
      </c>
      <c r="C394" s="247" t="s">
        <v>757</v>
      </c>
      <c r="D394" s="194">
        <v>3081.16</v>
      </c>
      <c r="E394" s="194">
        <v>3104.12</v>
      </c>
      <c r="F394" s="45">
        <f t="shared" si="72"/>
        <v>100.74517389554583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26505.73</v>
      </c>
      <c r="E418" s="60">
        <f t="shared" si="102"/>
        <v>22009.68</v>
      </c>
      <c r="F418" s="45">
        <f t="shared" si="72"/>
        <v>83.037441338155944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3030402.58</v>
      </c>
      <c r="E422" s="60">
        <f>E6+E308</f>
        <v>3280806.31</v>
      </c>
      <c r="F422" s="45">
        <f t="shared" si="72"/>
        <v>108.26305163718544</v>
      </c>
    </row>
    <row r="423" spans="1:6" ht="12.75" customHeight="1" x14ac:dyDescent="0.2">
      <c r="A423" s="63" t="s">
        <v>581</v>
      </c>
      <c r="B423" s="64" t="s">
        <v>804</v>
      </c>
      <c r="C423" s="247" t="s">
        <v>805</v>
      </c>
      <c r="D423" s="60">
        <f t="shared" ref="D423:E423" si="103">D299+D360</f>
        <v>2996113.6799999997</v>
      </c>
      <c r="E423" s="60">
        <f t="shared" si="103"/>
        <v>3480571.53</v>
      </c>
      <c r="F423" s="45">
        <f t="shared" si="72"/>
        <v>116.16954167106238</v>
      </c>
    </row>
    <row r="424" spans="1:6" ht="12.75" customHeight="1" x14ac:dyDescent="0.2">
      <c r="A424" s="63" t="s">
        <v>581</v>
      </c>
      <c r="B424" s="64" t="s">
        <v>806</v>
      </c>
      <c r="C424" s="247" t="s">
        <v>807</v>
      </c>
      <c r="D424" s="60">
        <f t="shared" ref="D424:E424" si="104">IF(D422&gt;=D423,D422-D423,0)</f>
        <v>34288.900000000373</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199765.21999999974</v>
      </c>
      <c r="F425" s="45" t="str">
        <f t="shared" si="72"/>
        <v>-</v>
      </c>
    </row>
    <row r="426" spans="1:6" ht="12.75" customHeight="1" x14ac:dyDescent="0.2">
      <c r="A426" s="251" t="s">
        <v>810</v>
      </c>
      <c r="B426" s="183" t="s">
        <v>811</v>
      </c>
      <c r="C426" s="252" t="s">
        <v>812</v>
      </c>
      <c r="D426" s="60">
        <f t="shared" ref="D426:E426" si="106">IF(D302-D303+D419-D420&gt;=0,D302-D303+D419-D420,0)</f>
        <v>9068.2199999999993</v>
      </c>
      <c r="E426" s="60">
        <f t="shared" si="106"/>
        <v>43357.120000000003</v>
      </c>
      <c r="F426" s="45">
        <f t="shared" si="72"/>
        <v>478.12161592903573</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12240.03</v>
      </c>
      <c r="E428" s="81">
        <f t="shared" si="108"/>
        <v>204806.26</v>
      </c>
      <c r="F428" s="61">
        <f t="shared" si="72"/>
        <v>1673.2496570678341</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3030402.58</v>
      </c>
      <c r="E643" s="60">
        <f>E422+E430</f>
        <v>3280806.31</v>
      </c>
      <c r="F643" s="45">
        <f t="shared" si="109"/>
        <v>108.26305163718544</v>
      </c>
    </row>
    <row r="644" spans="1:6" ht="12.75" customHeight="1" x14ac:dyDescent="0.2">
      <c r="A644" s="63" t="s">
        <v>581</v>
      </c>
      <c r="B644" s="64" t="s">
        <v>1237</v>
      </c>
      <c r="C644" s="247" t="s">
        <v>1238</v>
      </c>
      <c r="D644" s="60">
        <f>D423+D535</f>
        <v>2996113.6799999997</v>
      </c>
      <c r="E644" s="60">
        <f>E423+E535</f>
        <v>3480571.53</v>
      </c>
      <c r="F644" s="45">
        <f t="shared" si="109"/>
        <v>116.16954167106238</v>
      </c>
    </row>
    <row r="645" spans="1:6" ht="12.75" customHeight="1" x14ac:dyDescent="0.2">
      <c r="A645" s="63" t="s">
        <v>581</v>
      </c>
      <c r="B645" s="64" t="s">
        <v>1239</v>
      </c>
      <c r="C645" s="247" t="s">
        <v>1240</v>
      </c>
      <c r="D645" s="60">
        <f t="shared" ref="D645:E645" si="163">IF(D643&gt;=D644,D643-D644,0)</f>
        <v>34288.900000000373</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199765.21999999974</v>
      </c>
      <c r="F646" s="45" t="str">
        <f t="shared" si="109"/>
        <v>-</v>
      </c>
    </row>
    <row r="647" spans="1:6" ht="24" x14ac:dyDescent="0.2">
      <c r="A647" s="251" t="s">
        <v>1243</v>
      </c>
      <c r="B647" s="64" t="s">
        <v>1244</v>
      </c>
      <c r="C647" s="252" t="s">
        <v>1243</v>
      </c>
      <c r="D647" s="60">
        <f>IF(D426-D427+D641-D642&gt;=0,D426-D427+D641-D642,0)</f>
        <v>9068.2199999999993</v>
      </c>
      <c r="E647" s="60">
        <f>IF(E426-E427+E641-E642&gt;=0,E426-E427+E641-E642,0)</f>
        <v>43357.120000000003</v>
      </c>
      <c r="F647" s="45">
        <f t="shared" si="109"/>
        <v>478.12161592903573</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43357.120000000374</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156408.09999999974</v>
      </c>
      <c r="F650" s="45" t="str">
        <f t="shared" si="109"/>
        <v>-</v>
      </c>
    </row>
    <row r="651" spans="1:6" ht="24" x14ac:dyDescent="0.2">
      <c r="A651" s="249" t="s">
        <v>1251</v>
      </c>
      <c r="B651" s="184" t="s">
        <v>1252</v>
      </c>
      <c r="C651" s="250" t="s">
        <v>1251</v>
      </c>
      <c r="D651" s="196">
        <v>202742.98</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43084.78</v>
      </c>
      <c r="E653" s="194">
        <v>60727.199999999997</v>
      </c>
      <c r="F653" s="45">
        <f t="shared" ref="F653:F740" si="167">IF(D653&lt;&gt;0,IF(E653/D653&gt;=100,"&gt;&gt;100",E653/D653*100),"-")</f>
        <v>140.94814920721424</v>
      </c>
    </row>
    <row r="654" spans="1:6" ht="12.75" customHeight="1" x14ac:dyDescent="0.2">
      <c r="A654" s="63" t="s">
        <v>1256</v>
      </c>
      <c r="B654" s="64" t="s">
        <v>1257</v>
      </c>
      <c r="C654" s="247" t="s">
        <v>1256</v>
      </c>
      <c r="D654" s="194">
        <v>883954.97</v>
      </c>
      <c r="E654" s="194">
        <v>999926.19</v>
      </c>
      <c r="F654" s="45">
        <f t="shared" si="167"/>
        <v>113.1195845869841</v>
      </c>
    </row>
    <row r="655" spans="1:6" ht="12.75" customHeight="1" x14ac:dyDescent="0.2">
      <c r="A655" s="63" t="s">
        <v>1258</v>
      </c>
      <c r="B655" s="64" t="s">
        <v>1259</v>
      </c>
      <c r="C655" s="247" t="s">
        <v>1258</v>
      </c>
      <c r="D655" s="194">
        <v>866312.55</v>
      </c>
      <c r="E655" s="194">
        <v>986000.07</v>
      </c>
      <c r="F655" s="45">
        <f t="shared" si="167"/>
        <v>113.81574352120374</v>
      </c>
    </row>
    <row r="656" spans="1:6" ht="24" x14ac:dyDescent="0.2">
      <c r="A656" s="63">
        <v>11</v>
      </c>
      <c r="B656" s="64" t="s">
        <v>1260</v>
      </c>
      <c r="C656" s="247" t="s">
        <v>1261</v>
      </c>
      <c r="D656" s="60">
        <f t="shared" ref="D656:E656" si="168">+D653+D654-D655</f>
        <v>60727.199999999953</v>
      </c>
      <c r="E656" s="60">
        <f t="shared" si="168"/>
        <v>74653.319999999949</v>
      </c>
      <c r="F656" s="45">
        <f t="shared" si="167"/>
        <v>122.93226099671976</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87</v>
      </c>
      <c r="E658" s="253">
        <v>87</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86</v>
      </c>
      <c r="E660" s="253">
        <v>86</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2388019.06</v>
      </c>
      <c r="E683" s="192">
        <v>2502691.15</v>
      </c>
      <c r="F683" s="71">
        <f t="shared" si="167"/>
        <v>104.80197549177015</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v>3330.2</v>
      </c>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41925.31</v>
      </c>
      <c r="E724" s="192">
        <v>40840.69</v>
      </c>
      <c r="F724" s="71">
        <f t="shared" si="167"/>
        <v>97.41297082836121</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7468.34</v>
      </c>
      <c r="E732" s="192">
        <v>5850.62</v>
      </c>
      <c r="F732" s="71">
        <f t="shared" si="167"/>
        <v>78.338961536298555</v>
      </c>
    </row>
    <row r="733" spans="1:6" ht="12.75" customHeight="1" x14ac:dyDescent="0.2">
      <c r="A733" s="70">
        <v>31215</v>
      </c>
      <c r="B733" s="65" t="s">
        <v>1395</v>
      </c>
      <c r="C733" s="278" t="s">
        <v>1396</v>
      </c>
      <c r="D733" s="192">
        <v>4691.2700000000004</v>
      </c>
      <c r="E733" s="192">
        <v>4635.12</v>
      </c>
      <c r="F733" s="71">
        <f t="shared" si="167"/>
        <v>98.803095963353201</v>
      </c>
    </row>
    <row r="734" spans="1:6" ht="12.75" customHeight="1" x14ac:dyDescent="0.2">
      <c r="A734" s="70">
        <v>32121</v>
      </c>
      <c r="B734" s="65" t="s">
        <v>1397</v>
      </c>
      <c r="C734" s="278" t="s">
        <v>1398</v>
      </c>
      <c r="D734" s="192">
        <v>35223.300000000003</v>
      </c>
      <c r="E734" s="192">
        <v>41366.99</v>
      </c>
      <c r="F734" s="71">
        <f t="shared" si="167"/>
        <v>117.44211927899997</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5334.87</v>
      </c>
      <c r="E736" s="194">
        <v>7839.6</v>
      </c>
      <c r="F736" s="45">
        <f t="shared" si="167"/>
        <v>146.95015998515427</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1674.59</v>
      </c>
      <c r="E738" s="194"/>
      <c r="F738" s="45">
        <f t="shared" si="167"/>
        <v>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4980.4799999999996</v>
      </c>
      <c r="E741" s="192">
        <v>3190.38</v>
      </c>
      <c r="F741" s="71">
        <f t="shared" ref="F741:F1006" si="169">IF(D741&lt;&gt;0,IF(E741/D741&gt;=100,"&gt;&gt;100",E741/D741*100),"-")</f>
        <v>64.057681187355442</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7488</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340</v>
      </c>
      <c r="E850" s="194"/>
      <c r="F850" s="45">
        <f t="shared" si="169"/>
        <v>0</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125523.4</v>
      </c>
      <c r="E855" s="194">
        <v>114021.34</v>
      </c>
      <c r="F855" s="45">
        <f t="shared" si="169"/>
        <v>90.836720483989438</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355" zoomScaleNormal="100" workbookViewId="0">
      <selection activeCell="E337" sqref="E33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1987</v>
      </c>
      <c r="E3" s="308" t="s">
        <v>1988</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2128</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7478611.9600000009</v>
      </c>
      <c r="E6" s="180">
        <f t="shared" si="0"/>
        <v>7397306.2800000003</v>
      </c>
      <c r="F6" s="181">
        <f t="shared" ref="F6:F298" si="1">IF(D6&gt;0,IF(E6/D6&gt;=100,"&gt;&gt;100",E6/D6*100),"-")</f>
        <v>98.912823924615012</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7193336.9800000004</v>
      </c>
      <c r="E7" s="79">
        <f t="shared" si="2"/>
        <v>7086719.9400000004</v>
      </c>
      <c r="F7" s="71">
        <f t="shared" si="1"/>
        <v>98.517836154535331</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7193195.6400000006</v>
      </c>
      <c r="E12" s="79">
        <f t="shared" si="3"/>
        <v>7086578.6000000006</v>
      </c>
      <c r="F12" s="71">
        <f t="shared" si="1"/>
        <v>98.517807031312714</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7065751.54</v>
      </c>
      <c r="E13" s="79">
        <f t="shared" si="4"/>
        <v>6969865.7400000002</v>
      </c>
      <c r="F13" s="71">
        <f t="shared" si="1"/>
        <v>98.642949734969037</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7670863.9299999997</v>
      </c>
      <c r="E15" s="192">
        <v>7670863.9299999997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605112.39</v>
      </c>
      <c r="E18" s="192">
        <v>700998.19</v>
      </c>
      <c r="F18" s="71">
        <f t="shared" si="1"/>
        <v>115.84594888232249</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77440.770000000019</v>
      </c>
      <c r="E19" s="79">
        <f t="shared" si="5"/>
        <v>63605.41</v>
      </c>
      <c r="F19" s="71">
        <f t="shared" si="1"/>
        <v>82.134268551307002</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207281.83</v>
      </c>
      <c r="E20" s="192">
        <v>222564.09</v>
      </c>
      <c r="F20" s="71">
        <f t="shared" si="1"/>
        <v>107.37269639118875</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7934.29</v>
      </c>
      <c r="E21" s="192">
        <v>11243.05</v>
      </c>
      <c r="F21" s="71">
        <f t="shared" si="1"/>
        <v>141.70203004931759</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5082.8500000000004</v>
      </c>
      <c r="E22" s="192">
        <v>5082.8500000000004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1254.1400000000001</v>
      </c>
      <c r="E23" s="192">
        <v>1254.1400000000001</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5278.44</v>
      </c>
      <c r="E24" s="192">
        <v>5278.44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1509.53</v>
      </c>
      <c r="E25" s="192">
        <v>1509.53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51258.76</v>
      </c>
      <c r="E26" s="192">
        <v>59772.6</v>
      </c>
      <c r="F26" s="71">
        <f t="shared" si="1"/>
        <v>116.60953171711527</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202159.07</v>
      </c>
      <c r="E28" s="192">
        <v>243099.29</v>
      </c>
      <c r="F28" s="71">
        <f t="shared" si="1"/>
        <v>120.25148809796167</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50003.33</v>
      </c>
      <c r="E35" s="79">
        <f t="shared" si="7"/>
        <v>53107.45</v>
      </c>
      <c r="F35" s="71">
        <f t="shared" si="1"/>
        <v>106.20782655875118</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50003.33</v>
      </c>
      <c r="E36" s="192">
        <v>53107.45</v>
      </c>
      <c r="F36" s="71">
        <f t="shared" si="1"/>
        <v>106.20782655875118</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121.35</v>
      </c>
      <c r="E51" s="192">
        <v>121.35</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19.989999999997963</v>
      </c>
      <c r="E52" s="79">
        <f t="shared" si="10"/>
        <v>19.989999999997963</v>
      </c>
      <c r="F52" s="71">
        <f t="shared" si="1"/>
        <v>100</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113.87</v>
      </c>
      <c r="E53" s="192">
        <v>113.87</v>
      </c>
      <c r="F53" s="71">
        <f t="shared" si="1"/>
        <v>100</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25830.71</v>
      </c>
      <c r="E54" s="192">
        <v>27783.25</v>
      </c>
      <c r="F54" s="71">
        <f t="shared" si="1"/>
        <v>107.55898695777235</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25924.59</v>
      </c>
      <c r="E55" s="192">
        <v>27877.13</v>
      </c>
      <c r="F55" s="71">
        <f t="shared" si="1"/>
        <v>107.53161380758579</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285274.98</v>
      </c>
      <c r="E69" s="79">
        <f>E70+E82+E88+E119+E135+E147+E165+E171</f>
        <v>310586.33999999997</v>
      </c>
      <c r="F69" s="71">
        <f t="shared" si="1"/>
        <v>108.87261827167598</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60727.199999999997</v>
      </c>
      <c r="E70" s="79">
        <f t="shared" si="12"/>
        <v>74653.320000000007</v>
      </c>
      <c r="F70" s="71">
        <f t="shared" si="1"/>
        <v>122.93226099671976</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60623.18</v>
      </c>
      <c r="E71" s="79">
        <f t="shared" si="13"/>
        <v>74653.320000000007</v>
      </c>
      <c r="F71" s="71">
        <f t="shared" si="1"/>
        <v>123.14319374206369</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60623.18</v>
      </c>
      <c r="E73" s="192">
        <v>74653.320000000007</v>
      </c>
      <c r="F73" s="71">
        <f t="shared" si="1"/>
        <v>123.14319374206369</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104.02</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9564.75</v>
      </c>
      <c r="E82" s="79">
        <f>SUM(E83:E85)-E86+E87</f>
        <v>31126.76</v>
      </c>
      <c r="F82" s="71">
        <f t="shared" si="1"/>
        <v>325.43202906505655</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9564.75</v>
      </c>
      <c r="E87" s="192">
        <v>31126.76</v>
      </c>
      <c r="F87" s="71">
        <f t="shared" si="1"/>
        <v>325.43202906505655</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12240.05</v>
      </c>
      <c r="E147" s="79">
        <f t="shared" si="24"/>
        <v>204806.25999999998</v>
      </c>
      <c r="F147" s="71">
        <f t="shared" si="1"/>
        <v>1673.2469230109352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v>
      </c>
      <c r="E150" s="79">
        <f t="shared" si="25"/>
        <v>199291.58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199291.58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1703.81</v>
      </c>
      <c r="E160" s="192">
        <v>5195.63</v>
      </c>
      <c r="F160" s="71">
        <f t="shared" si="1"/>
        <v>304.94186558360383</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10536.24</v>
      </c>
      <c r="E161" s="192">
        <v>319.05</v>
      </c>
      <c r="F161" s="71">
        <f t="shared" si="1"/>
        <v>3.0281200883806747</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202742.98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202742.98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2429</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7478611.9600000009</v>
      </c>
      <c r="E176" s="79">
        <f>E177+E251</f>
        <v>7397306.2800000012</v>
      </c>
      <c r="F176" s="71">
        <f t="shared" si="1"/>
        <v>98.912823924615026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229677.83000000002</v>
      </c>
      <c r="E177" s="79">
        <f>E178+E197+E203+E219+E247+E248</f>
        <v>262188.23</v>
      </c>
      <c r="F177" s="71">
        <f t="shared" si="1"/>
        <v>114.1547836811241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229677.83000000002</v>
      </c>
      <c r="E178" s="79">
        <f>SUM(E179:E181)+E185+E186+SUM(E194:E196)</f>
        <v>253207.87</v>
      </c>
      <c r="F178" s="71">
        <f t="shared" si="1"/>
        <v>110.24480246961581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202238.98</v>
      </c>
      <c r="E179" s="192">
        <v>231146.19</v>
      </c>
      <c r="F179" s="71">
        <f t="shared" si="1"/>
        <v>114.29358969274865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21115.48</v>
      </c>
      <c r="E180" s="192">
        <v>22061.68</v>
      </c>
      <c r="F180" s="71">
        <f t="shared" si="1"/>
        <v>104.48107265380659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1.66</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1.66</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6321.71</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c r="E247" s="192">
        <v>8980.36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7248934.1300000008</v>
      </c>
      <c r="E251" s="79">
        <f>+E252+E255-E264+E274+E291</f>
        <v>7135118.0500000007</v>
      </c>
      <c r="F251" s="71">
        <f t="shared" si="1"/>
        <v>98.42989220264856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7193336.9800000004</v>
      </c>
      <c r="E252" s="79">
        <f>E253-E254</f>
        <v>7086719.9400000004</v>
      </c>
      <c r="F252" s="71">
        <f t="shared" si="1"/>
        <v>98.517836154535331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7193336.9800000004</v>
      </c>
      <c r="E253" s="192">
        <v>7086719.9400000004</v>
      </c>
      <c r="F253" s="71">
        <f t="shared" si="1"/>
        <v>98.517836154535331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43357.120000000003</v>
      </c>
      <c r="E255" s="79">
        <f>E256-E260</f>
        <v>-156408.1</v>
      </c>
      <c r="F255" s="71">
        <f t="shared" si="1"/>
        <v>-360.74374866227276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43357.120000000003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43357.120000000003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0</v>
      </c>
      <c r="E260" s="79">
        <f>SUM(E261:E263)</f>
        <v>156408.1</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0</v>
      </c>
      <c r="E261" s="192">
        <v>156408.1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0.05</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c r="E265" s="192">
        <v>0.05</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12240.03</v>
      </c>
      <c r="E274" s="79">
        <f>SUM(E275:E277)+SUM(E286:E290)</f>
        <v>204806.25999999998</v>
      </c>
      <c r="F274" s="71">
        <f t="shared" si="1"/>
        <v>1673.2496570678336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0</v>
      </c>
      <c r="E277" s="79">
        <f>SUM(E278:E285)</f>
        <v>199291.58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c r="E283" s="192">
        <v>199291.58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c r="E287" s="192">
        <v>5195.63</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v>12240.03</v>
      </c>
      <c r="E288" s="192">
        <v>319.05</v>
      </c>
      <c r="F288" s="71">
        <f t="shared" si="39"/>
        <v>2.6066112583057395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0</v>
      </c>
      <c r="E297" s="79">
        <f t="shared" si="42"/>
        <v>924706.25</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0</v>
      </c>
      <c r="E298" s="193">
        <v>924706.25</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12240.05</v>
      </c>
      <c r="E302" s="192">
        <v>204806.26</v>
      </c>
      <c r="F302" s="71">
        <f t="shared" si="43"/>
        <v>1673.2469230109355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9564.75</v>
      </c>
      <c r="E308" s="192">
        <v>31126.76</v>
      </c>
      <c r="F308" s="71">
        <f t="shared" si="43"/>
        <v>325.43202906505655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0</v>
      </c>
      <c r="E336" s="192">
        <v>18</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229677.83</v>
      </c>
      <c r="E337" s="192">
        <v>253189.87</v>
      </c>
      <c r="F337" s="71">
        <f t="shared" si="43"/>
        <v>110.23696540497619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c r="E379" s="192">
        <v>644.59</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v>0</v>
      </c>
      <c r="E380" s="192">
        <v>8335.77</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192">
        <v>0</v>
      </c>
      <c r="E387" s="192">
        <v>924706.25</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31" sqref="E13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2830</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2996113.6799999997</v>
      </c>
      <c r="E114" s="60">
        <f t="shared" si="22"/>
        <v>3480571.5300000003</v>
      </c>
      <c r="F114" s="45">
        <f t="shared" si="1"/>
        <v>116.16954167106238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2831794.78</v>
      </c>
      <c r="E115" s="60">
        <f t="shared" si="23"/>
        <v>3295919.64</v>
      </c>
      <c r="F115" s="45">
        <f t="shared" si="1"/>
        <v>116.38977736938976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2831794.78</v>
      </c>
      <c r="E117" s="194">
        <v>3295919.64</v>
      </c>
      <c r="F117" s="45">
        <f t="shared" si="1"/>
        <v>116.38977736938976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164318.9</v>
      </c>
      <c r="E126" s="194">
        <v>184651.89</v>
      </c>
      <c r="F126" s="45">
        <f t="shared" si="1"/>
        <v>112.3741030398816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2996113.6799999997</v>
      </c>
      <c r="E141" s="81">
        <f t="shared" si="28"/>
        <v>3480571.5300000003</v>
      </c>
      <c r="F141" s="61">
        <f t="shared" si="1"/>
        <v>116.16954167106238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A9" sqref="A9:XFD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3082</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806.25</v>
      </c>
      <c r="E5" s="82">
        <f t="shared" si="0"/>
        <v>137424.54999999999</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137424.54999999999</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0</v>
      </c>
      <c r="E7" s="83">
        <f t="shared" si="2"/>
        <v>137424.54999999999</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c r="E9" s="195">
        <v>137424.54999999999</v>
      </c>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806.25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806.25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v>806.25</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9" zoomScaleNormal="100" workbookViewId="0">
      <selection activeCell="A105" sqref="A105:X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3152</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229677.83</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3291914.7700000005</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3263406.3000000003</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2672670.39</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469350.62</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v>3297.37</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v>0</v>
      </c>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v>114021.34</v>
      </c>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v>4066.58</v>
      </c>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199">
        <v>22009.68</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283">
        <v>6498.79</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3259404.37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3233554.55</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2643763.1800000002</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468404.42</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v>3299.03</v>
      </c>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v>114021.34</v>
      </c>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v>4066.58</v>
      </c>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22009.68</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283">
        <v>3840.14</v>
      </c>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262188.23000000045</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18</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18</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18</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v>18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262170.23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v>8980.36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v>253189.87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4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3152</v>
      </c>
      <c r="B1" s="384"/>
      <c r="C1" s="384"/>
      <c r="D1" s="384"/>
      <c r="E1" s="51" t="s">
        <v>3299</v>
      </c>
      <c r="F1" s="51"/>
      <c r="G1" s="51"/>
      <c r="H1" s="51"/>
      <c r="I1" s="51"/>
      <c r="J1" s="51"/>
      <c r="K1" s="51"/>
      <c r="L1" s="51"/>
      <c r="M1" s="51"/>
      <c r="N1" s="51"/>
      <c r="O1" s="51"/>
      <c r="P1" s="51"/>
    </row>
    <row r="2" spans="1:17" ht="37.5" customHeight="1" x14ac:dyDescent="0.2">
      <c r="A2" s="386" t="s">
        <v>3300</v>
      </c>
      <c r="B2" s="384"/>
      <c r="C2" s="384"/>
      <c r="D2" s="384"/>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42776</v>
      </c>
      <c r="P3" s="51"/>
    </row>
    <row r="4" spans="1:17" ht="19.5" customHeight="1" x14ac:dyDescent="0.2">
      <c r="A4" s="390" t="s">
        <v>3311</v>
      </c>
      <c r="B4" s="391"/>
      <c r="C4" s="392"/>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3324</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3333</v>
      </c>
      <c r="B23" s="388"/>
      <c r="C23" s="38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3549</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3552</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3554</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3557</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3652</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2026-01-28T11:19:24Z</cp:lastPrinted>
  <dcterms:created xsi:type="dcterms:W3CDTF">2022-04-01T05:14:30Z</dcterms:created>
  <dcterms:modified xsi:type="dcterms:W3CDTF">2026-02-11T12:37:30Z</dcterms:modified>
</cp:coreProperties>
</file>